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ento_zošit" defaultThemeVersion="124226"/>
  <mc:AlternateContent xmlns:mc="http://schemas.openxmlformats.org/markup-compatibility/2006">
    <mc:Choice Requires="x15">
      <x15ac:absPath xmlns:x15ac="http://schemas.microsoft.com/office/spreadsheetml/2010/11/ac" url="/Volumes/Share/2026/faktury/"/>
    </mc:Choice>
  </mc:AlternateContent>
  <xr:revisionPtr revIDLastSave="0" documentId="13_ncr:1_{FFC80554-975E-024A-89E6-BE6E2526052E}" xr6:coauthVersionLast="47" xr6:coauthVersionMax="47" xr10:uidLastSave="{00000000-0000-0000-0000-000000000000}"/>
  <bookViews>
    <workbookView xWindow="7600" yWindow="500" windowWidth="24320" windowHeight="162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<sst xmlns="http://schemas.openxmlformats.org/spreadsheetml/2006/main" count="7707" uniqueCount="3722">
  <si>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</si>
  <si>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</si>
  <si>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</si>
  <si>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</si>
  <si>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</si>
  <si>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</si>
  <si>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</si>
  <si>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</si>
  <si>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</si>
  <si>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</si>
  <si>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</si>
  <si>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</si>
  <si>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</si>
  <si>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</si>
  <si>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</si>
  <si>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</si>
  <si>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</si>
  <si>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</si>
  <si>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</si>
  <si>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</si>
  <si>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</si>
  <si>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</si>
  <si>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</si>
  <si>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</si>
  <si>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</si>
  <si>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</si>
  <si>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</si>
  <si>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</si>
  <si>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</si>
  <si>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</si>
  <si>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</si>
  <si>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</si>
  <si>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</si>
  <si>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</si>
  <si>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</si>
  <si>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</si>
  <si>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</si>
  <si>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</si>
  <si>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</si>
  <si>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</si>
  <si>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</si>
  <si>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</si>
  <si>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</si>
  <si>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</si>
  <si>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</si>
  <si>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</si>
  <si>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</si>
  <si>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</si>
  <si>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</si>
  <si>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</si>
  <si>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</si>
  <si>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</si>
  <si>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</si>
  <si>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</si>
  <si>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</si>
  <si>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</si>
  <si>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</si>
  <si>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</si>
  <si>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</si>
  <si>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</si>
  <si>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</si>
  <si>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</si>
  <si>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</si>
  <si>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</si>
  <si>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</si>
  <si>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</si>
  <si>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</si>
  <si>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</si>
  <si>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</si>
  <si>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</si>
  <si>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</si>
  <si>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</si>
  <si>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</si>
  <si>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</si>
  <si>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</si>
  <si>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</si>
  <si>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</si>
  <si>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</si>
  <si>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</si>
  <si>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</si>
  <si>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</si>
  <si>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</si>
  <si>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</si>
  <si>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</si>
  <si>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</si>
  <si>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</si>
  <si>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</si>
  <si>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</si>
  <si>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</si>
  <si>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</si>
  <si>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</si>
  <si>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</si>
  <si>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</si>
  <si>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</si>
  <si>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</si>
  <si>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</si>
  <si>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</si>
  <si>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</si>
  <si>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</si>
  <si>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</si>
  <si>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</si>
  <si>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</si>
  <si>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</si>
  <si>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</si>
  <si>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</si>
  <si>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</si>
  <si>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</si>
  <si>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</si>
  <si>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</si>
  <si>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</si>
  <si>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</si>
  <si>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</si>
  <si>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</si>
  <si>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</si>
  <si>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</si>
  <si>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</si>
  <si>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</si>
  <si>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</si>
  <si>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</si>
  <si>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</si>
  <si>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</si>
  <si>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</si>
  <si>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</si>
  <si>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</si>
  <si>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</si>
  <si>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</si>
  <si>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</si>
  <si>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</si>
  <si>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</si>
  <si>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</si>
  <si>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</si>
  <si>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</si>
  <si>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</si>
  <si>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</si>
  <si>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</si>
  <si>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</si>
  <si>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</si>
  <si>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</si>
  <si>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</si>
  <si>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</si>
  <si>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</si>
  <si>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</si>
  <si>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</si>
  <si>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</si>
  <si>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</si>
  <si>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</si>
  <si>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</si>
  <si>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</si>
  <si>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</si>
  <si>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</si>
  <si>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</si>
  <si>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</si>
  <si>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</si>
  <si>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</si>
  <si>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</si>
  <si>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</si>
  <si>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</si>
  <si>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</si>
  <si>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</si>
  <si>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</si>
  <si>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</si>
  <si>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</si>
  <si>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</si>
  <si>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</si>
  <si>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</si>
  <si>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</si>
  <si>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</si>
  <si>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</si>
  <si>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</si>
  <si>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</si>
  <si>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</si>
  <si>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</si>
  <si>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</si>
  <si>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</si>
  <si>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</si>
  <si>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</si>
  <si>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</si>
  <si>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</si>
  <si>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</si>
  <si>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</si>
  <si>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</si>
  <si>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</si>
  <si>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</si>
  <si>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</si>
  <si>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</si>
  <si>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</si>
  <si>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</si>
  <si>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</si>
  <si>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</si>
  <si>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</si>
  <si>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</si>
  <si>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</si>
  <si>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</si>
  <si>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</si>
  <si>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</si>
  <si>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</si>
  <si>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</si>
  <si>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</si>
  <si>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</si>
  <si>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</si>
  <si>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</si>
  <si>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</si>
  <si>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</si>
  <si>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</si>
  <si>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</si>
  <si>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</si>
  <si>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</si>
  <si>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</si>
  <si>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</si>
  <si>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</si>
  <si>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</si>
  <si>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</si>
  <si>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</si>
  <si>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</si>
  <si>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</si>
  <si>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</si>
  <si>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</si>
  <si>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</si>
  <si>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</si>
  <si>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</si>
  <si>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</si>
  <si>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</si>
  <si>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</si>
  <si>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</si>
  <si>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</si>
  <si>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</si>
  <si>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</si>
  <si>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</si>
  <si>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</si>
  <si>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</si>
  <si>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</si>
  <si>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</si>
  <si>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</si>
  <si>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</si>
  <si>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</si>
  <si>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</si>
  <si>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</si>
  <si>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</si>
  <si>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</si>
  <si>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</si>
  <si>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</si>
  <si>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</si>
  <si>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</si>
  <si>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</si>
  <si>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</si>
  <si>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</si>
  <si>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</si>
  <si>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</si>
  <si>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</si>
  <si>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</si>
  <si>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</si>
  <si>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</si>
  <si>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</si>
  <si>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</si>
  <si>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</si>
  <si>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</si>
  <si>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</si>
  <si>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</si>
  <si>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</si>
  <si>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</si>
  <si>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</si>
  <si>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</si>
  <si>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</si>
  <si>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</si>
  <si>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</si>
  <si>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</si>
  <si>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</si>
  <si>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</si>
  <si>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</si>
  <si>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</si>
  <si>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</si>
  <si>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</si>
  <si>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</si>
  <si>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</si>
  <si>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</si>
  <si>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</si>
  <si>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</si>
  <si>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</si>
  <si>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</si>
  <si>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</si>
  <si>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</si>
  <si>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</si>
  <si>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</si>
  <si>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</si>
  <si>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</si>
  <si>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</si>
  <si>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</si>
  <si>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</si>
  <si>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</si>
  <si>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</si>
  <si>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</si>
  <si>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</si>
  <si>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</si>
  <si>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</si>
  <si>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</si>
  <si>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</si>
  <si>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</si>
  <si>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</si>
  <si>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</si>
  <si>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</si>
  <si>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</si>
  <si>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</si>
  <si>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</si>
  <si>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</si>
  <si>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</si>
  <si>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</si>
  <si>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</si>
  <si>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</si>
  <si>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</si>
  <si>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</si>
  <si>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</si>
  <si>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</si>
  <si>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</si>
  <si>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</si>
  <si>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</si>
  <si>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</si>
  <si>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</si>
  <si>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</si>
  <si>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</si>
  <si>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</si>
  <si>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</si>
  <si>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</si>
  <si>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</si>
  <si>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</si>
  <si>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</si>
  <si>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</si>
  <si>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</si>
  <si>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</si>
  <si>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</si>
  <si>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</si>
  <si>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</si>
  <si>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</si>
  <si>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</si>
  <si>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</si>
  <si>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</si>
  <si>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</si>
  <si>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</si>
  <si>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</si>
  <si>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</si>
  <si>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</si>
  <si>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</si>
  <si>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</si>
  <si>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</si>
  <si>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</si>
  <si>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</si>
  <si>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</si>
  <si>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</si>
  <si>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</si>
  <si>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</si>
  <si>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</si>
  <si>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</si>
  <si>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</si>
  <si>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</si>
  <si>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</si>
  <si>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</si>
  <si>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</si>
  <si>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</si>
  <si>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</si>
  <si>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</si>
  <si>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</si>
  <si>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</si>
  <si>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</si>
  <si>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</si>
  <si>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</si>
  <si>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</si>
  <si>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</si>
  <si>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</si>
  <si>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</si>
  <si>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</si>
  <si>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</si>
  <si>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</si>
  <si>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</si>
  <si>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</si>
  <si>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</si>
  <si>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</si>
  <si>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</si>
  <si>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</si>
  <si>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</si>
  <si>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</si>
  <si>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</si>
  <si>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</si>
  <si>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</si>
  <si>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</si>
  <si>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</si>
  <si>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</si>
  <si>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</si>
  <si>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</si>
  <si>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</si>
  <si>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</si>
  <si>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</si>
  <si>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</si>
  <si>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</si>
  <si>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</si>
  <si>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</si>
  <si>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</si>
  <si>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</si>
  <si>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</si>
  <si>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</si>
  <si>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</si>
  <si>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</si>
  <si>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</si>
  <si>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</si>
  <si>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</si>
  <si>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</si>
  <si>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</si>
  <si>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</si>
  <si>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</si>
  <si>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</si>
  <si>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</si>
  <si>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</si>
  <si>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</si>
  <si>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</si>
  <si>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</si>
  <si>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</si>
  <si>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</si>
  <si>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</si>
  <si>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</si>
  <si>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</si>
  <si>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</si>
  <si>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</si>
  <si>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</si>
  <si>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</si>
  <si>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</si>
  <si>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</si>
  <si>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</si>
  <si>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</si>
  <si>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</si>
  <si>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</si>
  <si>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</si>
  <si>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</si>
  <si>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</si>
  <si>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</si>
  <si>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</si>
  <si>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</si>
  <si>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</si>
  <si>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</si>
  <si>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</si>
  <si>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</si>
  <si>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</si>
  <si>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</si>
  <si>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</si>
  <si>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</si>
  <si>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</si>
  <si>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</si>
  <si>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</si>
  <si>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</si>
  <si>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</si>
  <si>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</si>
  <si>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</si>
  <si>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</si>
  <si>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</si>
  <si>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</si>
  <si>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</si>
  <si>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</si>
  <si>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</si>
  <si>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</si>
  <si>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</si>
  <si>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</si>
  <si>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</si>
  <si>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</si>
  <si>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</si>
  <si>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</si>
  <si>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</si>
  <si>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</si>
  <si>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</si>
  <si>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</si>
  <si>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</si>
  <si>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</si>
  <si>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</si>
  <si>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</si>
  <si>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</si>
  <si>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</si>
  <si>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</si>
  <si>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</si>
  <si>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</si>
  <si>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</si>
  <si>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</si>
  <si>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</si>
  <si>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</si>
  <si>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</si>
  <si>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</si>
  <si>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</si>
  <si>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</si>
  <si>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</si>
  <si>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</si>
  <si>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</si>
  <si>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</si>
  <si>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</si>
  <si>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</si>
  <si>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</si>
  <si>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</si>
  <si>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</si>
  <si>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</si>
  <si>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</si>
  <si>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</si>
  <si>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</si>
  <si>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</si>
  <si>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</si>
  <si>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</si>
  <si>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</si>
  <si>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</si>
  <si>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</si>
  <si>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</si>
  <si>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</si>
  <si>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</si>
  <si>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</si>
  <si>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</si>
  <si>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</si>
  <si>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</si>
  <si>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</si>
  <si>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</si>
  <si>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</si>
  <si>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</si>
  <si>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</si>
  <si>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</si>
  <si>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</si>
  <si>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</si>
  <si>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</si>
  <si>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</si>
  <si>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</si>
  <si>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</si>
  <si>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</si>
  <si>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</si>
  <si>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</si>
  <si>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</si>
  <si>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</si>
  <si>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</si>
  <si>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</si>
  <si>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</si>
  <si>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</si>
  <si>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</si>
  <si>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</si>
  <si>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</si>
  <si>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</si>
  <si>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</si>
  <si>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</si>
  <si>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</si>
  <si>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</si>
  <si>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</si>
  <si>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</si>
  <si>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</si>
  <si>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</si>
  <si>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</si>
  <si>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</si>
  <si>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</si>
  <si>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</si>
  <si>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</si>
  <si>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</si>
  <si>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</si>
  <si>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</si>
  <si>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</si>
  <si>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</si>
  <si>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</si>
  <si>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</si>
  <si>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</si>
  <si>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</si>
  <si>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</si>
  <si>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</si>
  <si>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</si>
  <si>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</si>
  <si>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</si>
  <si>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</si>
  <si>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</si>
  <si>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</si>
  <si>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</si>
  <si>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</si>
  <si>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</si>
  <si>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</si>
  <si>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</si>
  <si>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</si>
  <si>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</si>
  <si>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</si>
  <si>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</si>
  <si>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</si>
  <si>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</si>
  <si>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</si>
  <si>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</si>
  <si>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</si>
  <si>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</si>
  <si>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</si>
  <si>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</si>
  <si>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</si>
  <si>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</si>
  <si>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</si>
  <si>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</si>
  <si>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</si>
  <si>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</si>
  <si>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</si>
  <si>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</si>
  <si>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</si>
  <si>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</si>
  <si>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</si>
  <si>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</si>
  <si>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</si>
  <si>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</si>
  <si>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</si>
  <si>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</si>
  <si>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</si>
  <si>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</si>
  <si>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</si>
  <si>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</si>
  <si>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</si>
  <si>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</si>
  <si>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</si>
  <si>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</si>
  <si>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</si>
  <si>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</si>
  <si>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</si>
  <si>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</si>
  <si>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</si>
  <si>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</si>
  <si>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</si>
  <si>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</si>
  <si>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</si>
  <si>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</si>
  <si>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</si>
  <si>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</si>
  <si>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</si>
  <si>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</si>
  <si>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</si>
  <si>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</si>
  <si>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</si>
  <si>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</si>
  <si>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</si>
  <si>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</si>
  <si>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</si>
  <si>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</si>
  <si>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</si>
  <si>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</si>
  <si>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</si>
  <si>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</si>
  <si>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</si>
  <si>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</si>
  <si>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</si>
  <si>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</si>
  <si>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</si>
  <si>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</si>
  <si>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</si>
  <si>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</si>
  <si>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</si>
  <si>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</si>
  <si>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</si>
  <si>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</si>
  <si>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</si>
  <si>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</si>
  <si>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</si>
  <si>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</si>
  <si>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</si>
  <si>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</si>
  <si>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</si>
  <si>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</si>
  <si>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</si>
  <si>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</si>
  <si>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</si>
  <si>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</si>
  <si>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</si>
  <si>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</si>
  <si>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</si>
  <si>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</si>
  <si>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</si>
  <si>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</si>
  <si>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</si>
  <si>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</si>
  <si>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</si>
  <si>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</si>
  <si>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</si>
  <si>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</si>
  <si>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</si>
  <si>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</si>
  <si>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</si>
  <si>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</si>
  <si>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</si>
  <si>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</si>
  <si>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</si>
  <si>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</si>
  <si>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</si>
  <si>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</si>
  <si>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</si>
  <si>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</si>
  <si>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</si>
  <si>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</si>
  <si>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</si>
  <si>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</si>
  <si>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</si>
  <si>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</si>
  <si>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</si>
  <si>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</si>
  <si>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</si>
  <si>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</si>
  <si>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</si>
  <si>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</si>
  <si>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</si>
  <si>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</si>
  <si>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</si>
  <si>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</si>
  <si>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</si>
  <si>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</si>
  <si>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</si>
  <si>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</si>
  <si>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</si>
  <si>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</si>
  <si>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</si>
  <si>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</si>
  <si>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</si>
  <si>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</si>
  <si>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</si>
  <si>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</si>
  <si>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</si>
  <si>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</si>
  <si>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</si>
  <si>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</si>
  <si>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</si>
  <si>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</si>
  <si>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</si>
  <si>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</si>
  <si>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</si>
  <si>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</si>
  <si>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</si>
  <si>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</si>
  <si>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</si>
  <si>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</si>
  <si>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</si>
  <si>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</si>
  <si>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</si>
  <si>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</si>
  <si>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</si>
  <si>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</si>
  <si>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</si>
  <si>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</si>
  <si>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</si>
  <si>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</si>
  <si>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</si>
  <si>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</si>
  <si>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</si>
  <si>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</si>
  <si>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</si>
  <si>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</si>
  <si>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</si>
  <si>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</si>
  <si>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</si>
  <si>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</si>
  <si>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</si>
  <si>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</si>
  <si>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</si>
  <si>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</si>
  <si>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</si>
  <si>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</si>
  <si>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</si>
  <si>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</si>
  <si>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</si>
  <si>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</si>
  <si>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</si>
  <si>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</si>
  <si>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</si>
  <si>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</si>
  <si>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</si>
  <si>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</si>
  <si>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</si>
  <si>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</si>
  <si>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</si>
  <si>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</si>
  <si>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</si>
  <si>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</si>
  <si>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</si>
  <si>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</si>
  <si>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</si>
  <si>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</si>
  <si>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</si>
  <si>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</si>
  <si>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</si>
  <si>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</si>
  <si>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</si>
  <si>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</si>
  <si>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</si>
  <si>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</si>
  <si>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</si>
  <si>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</si>
  <si>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</si>
  <si>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</si>
  <si>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</si>
  <si>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</si>
  <si>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</si>
  <si>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</si>
  <si>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</si>
  <si>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</si>
  <si>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</si>
  <si>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</si>
  <si>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</si>
  <si>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</si>
  <si>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</si>
  <si>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</si>
  <si>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</si>
  <si>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</si>
  <si>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</si>
  <si>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</si>
  <si>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</si>
  <si>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</si>
  <si>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</si>
  <si>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</si>
  <si>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</si>
  <si>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</si>
  <si>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</si>
  <si>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</si>
  <si>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</si>
  <si>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</si>
  <si>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</si>
  <si>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</si>
  <si>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</si>
  <si>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</si>
  <si>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</si>
  <si>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</si>
  <si>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</si>
  <si>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</si>
  <si>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</si>
  <si>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</si>
  <si>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</si>
  <si>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</si>
  <si>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</si>
  <si>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</si>
  <si>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</si>
  <si>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</si>
  <si>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</si>
  <si>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</si>
  <si>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</si>
  <si>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</si>
  <si>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</si>
  <si>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</si>
  <si>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</si>
  <si>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</si>
  <si>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</si>
  <si>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</si>
  <si>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</si>
  <si>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</si>
  <si>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</si>
  <si>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</si>
  <si>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</si>
  <si>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</si>
  <si>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</si>
  <si>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</si>
  <si>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</si>
  <si>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</si>
  <si>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</si>
  <si>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</si>
  <si>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</si>
  <si>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</si>
  <si>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</si>
  <si>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</si>
  <si>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</si>
  <si>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</si>
  <si>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</si>
  <si>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</si>
  <si>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</si>
  <si>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</si>
  <si>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</si>
  <si>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</si>
  <si>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</si>
  <si>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</si>
  <si>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</si>
  <si>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</si>
  <si>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</si>
  <si>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</si>
  <si>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</si>
  <si>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</si>
  <si>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</si>
  <si>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</si>
  <si>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</si>
  <si>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</si>
  <si>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</si>
  <si>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</si>
  <si>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</si>
  <si>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</si>
  <si>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</si>
  <si>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</si>
  <si>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</si>
  <si>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</si>
  <si>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</si>
  <si>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</si>
  <si>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</si>
  <si>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</si>
  <si>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</si>
  <si>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</si>
  <si>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</si>
  <si>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</si>
  <si>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</si>
  <si>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</si>
  <si>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</si>
  <si>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</si>
  <si>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</si>
  <si>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</si>
  <si>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</si>
  <si>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</si>
  <si>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</si>
  <si>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</si>
  <si>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</si>
  <si>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</si>
  <si>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</si>
  <si>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</si>
  <si>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</si>
  <si>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</si>
  <si>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</si>
  <si>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</si>
  <si>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</si>
  <si>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</si>
  <si>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</si>
  <si>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</si>
  <si>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</si>
  <si>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</si>
  <si>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</si>
  <si>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</si>
  <si>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</si>
  <si>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</si>
  <si>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</si>
  <si>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</si>
  <si>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</si>
  <si>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</si>
  <si>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</si>
  <si>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</si>
  <si>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</si>
  <si>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</si>
  <si>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</si>
  <si>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</si>
  <si>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</si>
  <si>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</si>
  <si>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</si>
  <si>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</si>
  <si>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</si>
  <si>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</si>
  <si>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</si>
  <si>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</si>
  <si>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</si>
  <si>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</si>
  <si>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</si>
  <si>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</si>
  <si>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</si>
  <si>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</si>
  <si>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</si>
  <si>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</si>
  <si>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</si>
  <si>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</si>
  <si>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</si>
  <si>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</si>
  <si>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</si>
  <si>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</si>
  <si>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</si>
  <si>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</si>
  <si>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</si>
  <si>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</si>
  <si>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</si>
  <si>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</si>
  <si>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</si>
  <si>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</si>
  <si>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</si>
  <si>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</si>
  <si>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</si>
  <si>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</si>
  <si>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</si>
  <si>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</si>
  <si>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</si>
  <si>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</si>
  <si>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</si>
  <si>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</si>
  <si>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</si>
  <si>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</si>
  <si>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</si>
  <si>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</si>
  <si>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</si>
  <si>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</si>
  <si>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</si>
  <si>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</si>
  <si>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</si>
  <si>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</si>
  <si>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</si>
  <si>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</si>
  <si>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</si>
  <si>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</si>
  <si>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</si>
  <si>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</si>
  <si>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</si>
  <si>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</si>
  <si>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</si>
  <si>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</si>
  <si>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</si>
  <si>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</si>
  <si>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</si>
  <si>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</si>
  <si>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</si>
  <si>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</si>
  <si>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</si>
  <si>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</si>
  <si>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</si>
  <si>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</si>
  <si>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</si>
  <si>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</si>
  <si>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</si>
  <si>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</si>
  <si>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</si>
  <si>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</si>
  <si>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</si>
  <si>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</si>
  <si>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</si>
  <si>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</si>
  <si>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</si>
  <si>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</si>
  <si>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</si>
  <si>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</si>
  <si>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</si>
  <si>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</si>
  <si>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</si>
  <si>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</si>
  <si>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</si>
  <si>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</si>
  <si>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</si>
  <si>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</si>
  <si>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</si>
  <si>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</si>
  <si>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</si>
  <si>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</si>
  <si>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</si>
  <si>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</si>
  <si>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</si>
  <si>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</si>
  <si>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</si>
  <si>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</si>
  <si>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</si>
  <si>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</si>
  <si>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</si>
  <si>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</si>
  <si>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</si>
  <si>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</si>
  <si>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</si>
  <si>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</si>
  <si>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</si>
  <si>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</si>
  <si>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</si>
  <si>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</si>
  <si>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</si>
  <si>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</si>
  <si>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</si>
  <si>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</si>
  <si>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</si>
  <si>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</si>
  <si>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</si>
  <si>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</si>
  <si>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</si>
  <si>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</si>
  <si>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</si>
  <si>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</si>
  <si>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</si>
  <si>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</si>
  <si>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</si>
  <si>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</si>
  <si>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</si>
  <si>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</si>
  <si>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</si>
  <si>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</si>
  <si>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</si>
  <si>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</si>
  <si>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</si>
  <si>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</si>
  <si>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</si>
  <si>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</si>
  <si>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</si>
  <si>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</si>
  <si>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</si>
  <si>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</si>
  <si>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</si>
  <si>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</si>
  <si>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</si>
  <si>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</si>
  <si>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</si>
  <si>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</si>
  <si>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</si>
  <si>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</si>
  <si>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</si>
  <si>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</si>
  <si>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</si>
  <si>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</si>
  <si>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</si>
  <si>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</si>
  <si>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</si>
  <si>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</si>
  <si>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</si>
  <si>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</si>
  <si>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</si>
  <si>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</si>
  <si>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</si>
  <si>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</si>
  <si>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</si>
  <si>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</si>
  <si>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</si>
  <si>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</si>
  <si>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</si>
  <si>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</si>
  <si>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</si>
  <si>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</si>
  <si>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</si>
  <si>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</si>
  <si>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</si>
  <si>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</si>
  <si>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</si>
  <si>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</si>
  <si>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</si>
  <si>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</si>
  <si>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</si>
  <si>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</si>
  <si>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</si>
  <si>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</si>
  <si>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</si>
  <si>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</si>
  <si>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</si>
  <si>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</si>
  <si>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</si>
  <si>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</si>
  <si>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</si>
  <si>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</si>
  <si>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</si>
  <si>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</si>
  <si>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</si>
  <si>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</si>
  <si>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</si>
  <si>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</si>
  <si>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</si>
  <si>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</si>
  <si>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</si>
  <si>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</si>
  <si>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</si>
  <si>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</si>
  <si>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</si>
  <si>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</si>
  <si>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</si>
  <si>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</si>
  <si>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</si>
  <si>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</si>
  <si>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</si>
  <si>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</si>
  <si>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</si>
  <si>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</si>
  <si>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</si>
  <si>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</si>
  <si>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</si>
  <si>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</si>
  <si>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</si>
  <si>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</si>
  <si>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</si>
  <si>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</si>
  <si>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</si>
  <si>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</si>
  <si>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</si>
  <si>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</si>
  <si>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</si>
  <si>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</si>
  <si>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</si>
  <si>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</si>
  <si>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</si>
  <si>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</si>
  <si>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</si>
  <si>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</si>
  <si>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</si>
  <si>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</si>
  <si>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</si>
  <si>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</si>
  <si>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</si>
  <si>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</si>
  <si>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</si>
  <si>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</si>
  <si>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</si>
  <si>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</si>
  <si>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</si>
  <si>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</si>
  <si>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</si>
  <si>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</si>
  <si>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</si>
  <si>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</si>
  <si>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</si>
  <si>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</si>
  <si>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</si>
  <si>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</si>
  <si>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</si>
  <si>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</si>
  <si>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</si>
  <si>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</si>
  <si>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</si>
  <si>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</si>
  <si>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</si>
  <si>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</si>
  <si>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</si>
  <si>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</si>
  <si>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</si>
  <si>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</si>
  <si>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</si>
  <si>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</si>
  <si>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</si>
  <si>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</si>
  <si>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</si>
  <si>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</si>
  <si>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</si>
  <si>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</si>
  <si>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</si>
  <si>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</si>
  <si>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</si>
  <si>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</si>
  <si>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</si>
  <si>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</si>
  <si>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</si>
  <si>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</si>
  <si>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</si>
  <si>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</si>
  <si>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</si>
  <si>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</si>
  <si>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</si>
  <si>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</si>
  <si>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</si>
  <si>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</si>
  <si>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</si>
  <si>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</si>
  <si>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</si>
  <si>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</si>
  <si>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</si>
  <si>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</si>
  <si>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</si>
  <si>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</si>
  <si>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</si>
  <si>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</si>
  <si>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</si>
  <si>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</si>
  <si>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</si>
  <si>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</si>
  <si>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</si>
  <si>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</si>
  <si>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</si>
  <si>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</si>
  <si>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</si>
  <si>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</si>
  <si>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</si>
  <si>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</si>
  <si>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</si>
  <si>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</si>
  <si>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</si>
  <si>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</si>
  <si>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</si>
  <si>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</si>
  <si>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</si>
  <si>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</si>
  <si>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</si>
  <si>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</si>
  <si>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</si>
  <si>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</si>
  <si>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</si>
  <si>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</si>
  <si>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</si>
  <si>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</si>
  <si>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</si>
  <si>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</si>
  <si>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</si>
  <si>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</si>
  <si>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</si>
  <si>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</si>
  <si>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</si>
  <si>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</si>
  <si>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</si>
  <si>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</si>
  <si>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</si>
  <si>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</si>
  <si>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</si>
  <si>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</si>
  <si>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</si>
  <si>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</si>
  <si>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</si>
  <si>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</si>
  <si>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</si>
  <si>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</si>
  <si>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</si>
  <si>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</si>
  <si>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</si>
  <si>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</si>
  <si>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</si>
  <si>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</si>
  <si>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</si>
  <si>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</si>
  <si>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</si>
  <si>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</si>
  <si>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</si>
  <si>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</si>
  <si>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</si>
  <si>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</si>
  <si>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</si>
  <si>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</si>
  <si>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</si>
  <si>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</si>
  <si>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</si>
  <si>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</si>
  <si>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</si>
  <si>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</si>
  <si>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</si>
  <si>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</si>
  <si>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</si>
  <si>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</si>
  <si>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</si>
  <si>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</si>
  <si>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</si>
  <si>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</si>
  <si>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</si>
  <si>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</si>
  <si>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</si>
  <si>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</si>
  <si>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</si>
  <si>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</si>
  <si>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</si>
  <si>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</si>
  <si>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</si>
  <si>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</si>
  <si>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</si>
  <si>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</si>
  <si>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</si>
  <si>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</si>
  <si>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</si>
  <si>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</si>
  <si>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</si>
  <si>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</si>
  <si>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</si>
  <si>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</si>
  <si>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</si>
  <si>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</si>
  <si>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</si>
  <si>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</si>
  <si>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</si>
  <si>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</si>
  <si>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</si>
  <si>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</si>
  <si>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</si>
  <si>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</si>
  <si>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</si>
  <si>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</si>
  <si>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</si>
  <si>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</si>
  <si>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</si>
  <si>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</si>
  <si>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</si>
  <si>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</si>
  <si>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</si>
  <si>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</si>
  <si>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</si>
  <si>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</si>
  <si>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</si>
  <si>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</si>
  <si>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</si>
  <si>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</si>
  <si>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</si>
  <si>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</si>
  <si>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</si>
  <si>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</si>
  <si>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</si>
  <si>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</si>
  <si>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</si>
  <si>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</si>
  <si>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</si>
  <si>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</si>
  <si>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</si>
  <si>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</si>
  <si>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</si>
  <si>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</si>
  <si>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</si>
  <si>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</si>
  <si>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</si>
  <si>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</si>
  <si>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</si>
  <si>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</si>
  <si>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</si>
  <si>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</si>
  <si>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</si>
  <si>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</si>
  <si>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</si>
  <si>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</si>
  <si>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</si>
  <si>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</si>
  <si>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</si>
  <si>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</si>
  <si>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</si>
  <si>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</si>
  <si>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</si>
  <si>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</si>
  <si>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</si>
  <si>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</si>
  <si>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</si>
  <si>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</si>
  <si>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</si>
  <si>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</si>
  <si>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</si>
  <si>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</si>
  <si>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</si>
  <si>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</si>
  <si>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</si>
  <si>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</si>
  <si>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</si>
  <si>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</si>
  <si>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</si>
  <si>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</si>
  <si>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</si>
  <si>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</si>
  <si>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</si>
  <si>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</si>
  <si>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</si>
  <si>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</si>
  <si>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</si>
  <si>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</si>
  <si>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</si>
  <si>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</si>
  <si>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</si>
  <si>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</si>
  <si>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</si>
  <si>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</si>
  <si>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</si>
  <si>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</si>
  <si>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</si>
  <si>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</si>
  <si>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</si>
  <si>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</si>
  <si>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</si>
  <si>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</si>
  <si>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</si>
  <si>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</si>
  <si>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</si>
  <si>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</si>
  <si>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</si>
  <si>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</si>
  <si>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</si>
  <si>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</si>
  <si>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</si>
  <si>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</si>
  <si>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</si>
  <si>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</si>
  <si>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</si>
  <si>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</si>
  <si>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</si>
  <si>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</si>
  <si>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</si>
  <si>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</si>
  <si>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</si>
  <si>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</si>
  <si>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</si>
  <si>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</si>
  <si>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</si>
  <si>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</si>
  <si>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</si>
  <si>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</si>
  <si>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</si>
  <si>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</si>
  <si>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</si>
  <si>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</si>
  <si>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</si>
  <si>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</si>
  <si>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</si>
  <si>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</si>
  <si>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</si>
  <si>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</si>
  <si>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</si>
  <si>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</si>
  <si>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</si>
  <si>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</si>
  <si>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</si>
  <si>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</si>
  <si>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</si>
  <si>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</si>
  <si>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</si>
  <si>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</si>
  <si>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</si>
  <si>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</si>
  <si>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</si>
  <si>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</si>
  <si>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</si>
  <si>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</si>
  <si>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</si>
  <si>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</si>
  <si>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</si>
  <si>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</si>
  <si>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</si>
  <si>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</si>
  <si>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</si>
  <si>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</si>
  <si>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</si>
  <si>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</si>
  <si>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</si>
  <si>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</si>
  <si>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</si>
  <si>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</si>
  <si>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</si>
  <si>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</si>
  <si>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</si>
  <si>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</si>
  <si>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</si>
  <si>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</si>
  <si>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</si>
  <si>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</si>
  <si>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</si>
  <si>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</si>
  <si>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</si>
  <si>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</si>
  <si>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</si>
  <si>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</si>
  <si>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</si>
  <si>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</si>
  <si>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</si>
  <si>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</si>
  <si>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</si>
  <si>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</si>
  <si>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</si>
  <si>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</si>
  <si>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</si>
  <si>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</si>
  <si>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</si>
  <si>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</si>
  <si>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</si>
  <si>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</si>
  <si>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</si>
  <si>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</si>
  <si>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</si>
  <si>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</si>
  <si>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</si>
  <si>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</si>
  <si>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</si>
  <si>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</si>
  <si>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</si>
  <si>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</si>
  <si>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</si>
  <si>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</si>
  <si>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</si>
  <si>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</si>
  <si>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</si>
  <si>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</si>
  <si>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</si>
  <si>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</si>
  <si>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</si>
  <si>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</si>
  <si>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</si>
  <si>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</si>
  <si>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</si>
  <si>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</si>
  <si>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</si>
  <si>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</si>
  <si>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</si>
  <si>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</si>
  <si>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</si>
  <si>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</si>
  <si>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</si>
  <si>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</si>
  <si>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</si>
  <si>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</si>
  <si>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</si>
  <si>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</si>
  <si>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</si>
  <si>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</si>
  <si>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</si>
  <si>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</si>
  <si>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</si>
  <si>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</si>
  <si>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</si>
  <si>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</si>
  <si>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</si>
  <si>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</si>
  <si>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</si>
  <si>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</si>
  <si>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</si>
  <si>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</si>
  <si>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</si>
  <si>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</si>
  <si>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</si>
  <si>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</si>
  <si>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</si>
  <si>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</si>
  <si>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</si>
  <si>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</si>
  <si>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</si>
  <si>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</si>
  <si>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</si>
  <si>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</si>
  <si>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</si>
  <si>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</si>
  <si>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</si>
  <si>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</si>
  <si>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</si>
  <si>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</si>
  <si>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</si>
  <si>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</si>
  <si>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</si>
  <si>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</si>
  <si>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</si>
  <si>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</si>
  <si>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</si>
  <si>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</si>
  <si>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</si>
  <si>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</si>
  <si>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</si>
  <si>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</si>
  <si>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</si>
  <si>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</si>
  <si>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</si>
  <si>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</si>
  <si>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</si>
  <si>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</si>
  <si>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</si>
  <si>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</si>
  <si>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</si>
  <si>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</si>
  <si>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</si>
  <si>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</si>
  <si>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</si>
  <si>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</si>
  <si>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</si>
  <si>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</si>
  <si>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</si>
  <si>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</si>
  <si>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</si>
  <si>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</si>
  <si>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</si>
  <si>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</si>
  <si>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</si>
  <si>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</si>
  <si>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</si>
  <si>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</si>
  <si>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</si>
  <si>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</si>
  <si>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</si>
  <si>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</si>
  <si>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</si>
  <si>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</si>
  <si>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</si>
  <si>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</si>
  <si>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</si>
  <si>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</si>
  <si>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</si>
  <si>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</si>
  <si>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</si>
  <si>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</si>
  <si>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</si>
  <si>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</si>
  <si>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</si>
  <si>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</si>
  <si>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</si>
  <si>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</si>
  <si>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</si>
  <si>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</si>
  <si>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</si>
  <si>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</si>
  <si>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</si>
  <si>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</si>
  <si>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</si>
  <si>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</si>
  <si>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</si>
  <si>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</si>
  <si>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</si>
  <si>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</si>
  <si>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</si>
  <si>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</si>
  <si>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</si>
  <si>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</si>
  <si>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</si>
  <si>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</si>
  <si>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</si>
  <si>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</si>
  <si>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</si>
  <si>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</si>
  <si>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</si>
  <si>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</si>
  <si>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</si>
  <si>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</si>
  <si>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</si>
  <si>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</si>
  <si>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</si>
  <si>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</si>
  <si>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</si>
  <si>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</si>
  <si>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</si>
  <si>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</si>
  <si>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</si>
  <si>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</si>
  <si>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</si>
  <si>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</si>
  <si>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</si>
  <si>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</si>
  <si>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</si>
  <si>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</si>
  <si>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</si>
  <si>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</si>
  <si>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</si>
  <si>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</si>
  <si>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</si>
  <si>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</si>
  <si>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</si>
  <si>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</si>
  <si>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</si>
  <si>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</si>
  <si>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</si>
  <si>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</si>
  <si>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</si>
  <si>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</si>
  <si>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</si>
  <si>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</si>
  <si>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</si>
  <si>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</si>
  <si>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</si>
  <si>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</si>
  <si>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</si>
  <si>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</si>
  <si>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</si>
  <si>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</si>
  <si>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</si>
  <si>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</si>
  <si>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</si>
  <si>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</si>
  <si>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</si>
  <si>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</si>
  <si>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</si>
  <si>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</si>
  <si>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</si>
  <si>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</si>
  <si>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</si>
  <si>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</si>
  <si>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</si>
  <si>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</si>
  <si>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</si>
  <si>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</si>
  <si>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</si>
  <si>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</si>
  <si>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</si>
  <si>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</si>
  <si>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</si>
  <si>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</si>
  <si>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</si>
  <si>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</si>
  <si>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</si>
  <si>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</si>
  <si>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</si>
  <si>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</si>
  <si>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</si>
  <si>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</si>
  <si>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</si>
  <si>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</si>
  <si>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</si>
  <si>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</si>
  <si>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</si>
  <si>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</si>
  <si>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</si>
  <si>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</si>
  <si>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</si>
  <si>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</si>
  <si>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</si>
  <si>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</si>
  <si>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</si>
  <si>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</si>
  <si>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</si>
  <si>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</si>
  <si>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</si>
  <si>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</si>
  <si>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</si>
  <si>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</si>
  <si>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</si>
  <si>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</si>
  <si>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</si>
  <si>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</si>
  <si>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</si>
  <si>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</si>
  <si>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</si>
  <si>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</si>
  <si>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</si>
  <si>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</si>
  <si>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</si>
  <si>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</si>
  <si>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</si>
  <si>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</si>
  <si>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</si>
  <si>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</si>
  <si>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</si>
  <si>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</si>
  <si>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</si>
  <si>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</si>
  <si>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</si>
  <si>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</si>
  <si>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</si>
  <si>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</si>
  <si>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</si>
  <si>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</si>
  <si>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</si>
  <si>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</si>
  <si>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</si>
  <si>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</si>
  <si>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</si>
  <si>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</si>
  <si>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</si>
  <si>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</si>
  <si>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</si>
  <si>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</si>
  <si>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</si>
  <si>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</si>
  <si>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</si>
  <si>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</si>
  <si>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</si>
  <si>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</si>
  <si>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</si>
  <si>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</si>
  <si>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</si>
  <si>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</si>
  <si>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</si>
  <si>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</si>
  <si>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</si>
  <si>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</si>
  <si>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</si>
  <si>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</si>
  <si>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</si>
  <si>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</si>
  <si>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</si>
  <si>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</si>
  <si>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</si>
  <si>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</si>
  <si>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</si>
  <si>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</si>
  <si>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</si>
  <si>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</si>
  <si>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</si>
  <si>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</si>
  <si>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</si>
  <si>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</si>
  <si>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</si>
  <si>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</si>
  <si>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</si>
  <si>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</si>
  <si>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</si>
  <si>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</si>
  <si>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</si>
  <si>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</si>
  <si>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</si>
  <si>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</si>
  <si>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</si>
  <si>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</si>
  <si>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</si>
  <si>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</si>
  <si>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</si>
  <si>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</si>
  <si>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</si>
  <si>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</si>
  <si>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</si>
  <si>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</si>
  <si>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</si>
  <si>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</si>
  <si>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</si>
  <si>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</si>
  <si>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</si>
  <si>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</si>
  <si>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</si>
  <si>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</si>
  <si>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</si>
  <si>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</si>
  <si>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</si>
  <si>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</si>
  <si>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</si>
  <si>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</si>
  <si>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</si>
  <si>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</si>
  <si>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</si>
  <si>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</si>
  <si>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</si>
  <si>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</si>
  <si>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</si>
  <si>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</si>
  <si>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</si>
  <si>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</si>
  <si>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</si>
  <si>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</si>
  <si>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</si>
  <si>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</si>
  <si>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</si>
  <si>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</si>
  <si>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</si>
  <si>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</si>
  <si>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</si>
  <si>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</si>
  <si>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</si>
  <si>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</si>
  <si>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</si>
  <si>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</si>
  <si>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</si>
  <si>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</si>
  <si>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</si>
  <si>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</si>
  <si>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</si>
  <si>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</si>
  <si>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</si>
  <si>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</si>
  <si>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</si>
  <si>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</si>
  <si>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</si>
  <si>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</si>
  <si>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</si>
  <si>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</si>
  <si>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</si>
  <si>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</si>
  <si>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</si>
  <si>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</si>
  <si>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</si>
  <si>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</si>
  <si>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</si>
  <si>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</si>
  <si>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</si>
  <si>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</si>
  <si>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</si>
  <si>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</si>
  <si>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</si>
  <si>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</si>
  <si>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</si>
  <si>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</si>
  <si>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</si>
  <si>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</si>
  <si>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</si>
  <si>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</si>
  <si>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</si>
  <si>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</si>
  <si>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</si>
  <si>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</si>
  <si>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</si>
  <si>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</si>
  <si>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</si>
  <si>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</si>
  <si>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</si>
  <si>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</si>
  <si>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</si>
  <si>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</si>
  <si>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</si>
  <si>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</si>
  <si>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</si>
  <si>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</si>
  <si>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</si>
  <si>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</si>
  <si>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</si>
  <si>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</si>
  <si>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</si>
  <si>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</si>
  <si>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</si>
  <si>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</si>
  <si>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</si>
  <si>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</si>
  <si>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</si>
  <si>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</si>
  <si>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</si>
  <si>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</si>
  <si>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</si>
  <si>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</si>
  <si>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</si>
  <si>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</si>
  <si>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</si>
  <si>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</si>
  <si>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</si>
  <si>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</si>
  <si>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</si>
  <si>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</si>
  <si>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</si>
  <si>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</si>
  <si>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</si>
  <si>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</si>
  <si>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</si>
  <si>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</si>
  <si>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</si>
  <si>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</si>
  <si>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</si>
  <si>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</si>
  <si>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</si>
  <si>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</si>
  <si>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</si>
  <si>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</si>
  <si>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</si>
  <si>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</si>
  <si>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</si>
  <si>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</si>
  <si>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</si>
  <si>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</si>
  <si>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</si>
  <si>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</si>
  <si>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</si>
  <si>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</si>
  <si>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</si>
  <si>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</si>
  <si>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</si>
  <si>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</si>
  <si>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</si>
  <si>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</si>
  <si>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</si>
  <si>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</si>
  <si>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</si>
  <si>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</si>
  <si>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</si>
  <si>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</si>
  <si>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</si>
  <si>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</si>
  <si>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</si>
  <si>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</si>
  <si>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</si>
  <si>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</si>
  <si>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</si>
  <si>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</si>
  <si>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</si>
  <si>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</si>
  <si>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</si>
  <si>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</si>
  <si>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</si>
  <si>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</si>
  <si>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</si>
  <si>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</si>
  <si>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</si>
  <si>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</si>
  <si>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</si>
  <si>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</si>
  <si>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</si>
  <si>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</si>
  <si>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</si>
  <si>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</si>
  <si>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</si>
  <si>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</si>
  <si>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</si>
  <si>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</si>
  <si>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</si>
  <si>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</si>
  <si>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</si>
  <si>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</si>
  <si>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</si>
  <si>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</si>
  <si>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</si>
  <si>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</si>
  <si>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</si>
  <si>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</si>
  <si>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</si>
  <si>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</si>
  <si>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</si>
  <si>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</si>
  <si>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</si>
  <si>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</si>
  <si>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</si>
  <si>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</si>
  <si>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</si>
  <si>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</si>
  <si>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</si>
  <si>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</si>
  <si>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</si>
  <si>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</si>
  <si>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</si>
  <si>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</si>
  <si>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</si>
  <si>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</si>
  <si>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</si>
  <si>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</si>
  <si>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</si>
  <si>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</si>
  <si>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</si>
  <si>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</si>
  <si>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</si>
  <si>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</si>
  <si>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</si>
  <si>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</si>
  <si>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</si>
  <si>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</si>
  <si>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</si>
  <si>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</si>
  <si>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</si>
  <si>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</si>
  <si>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</si>
  <si>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</si>
  <si>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</si>
  <si>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</si>
  <si>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</si>
  <si>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</si>
  <si>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</si>
  <si>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</si>
  <si>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</si>
  <si>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</si>
  <si>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</si>
  <si>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</si>
  <si>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</si>
  <si>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</si>
  <si>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</si>
  <si>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</si>
  <si>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</si>
  <si>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</si>
  <si>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</si>
  <si>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</si>
  <si>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</si>
  <si>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</si>
  <si>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</si>
  <si>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</si>
  <si>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</si>
  <si>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</si>
  <si>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</si>
  <si>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</si>
  <si>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</si>
  <si>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</si>
  <si>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</si>
  <si>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</si>
  <si>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</si>
  <si>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</si>
  <si>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</si>
  <si>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</si>
  <si>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</si>
  <si>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</si>
  <si>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</si>
  <si>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</si>
  <si>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</si>
  <si>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</si>
  <si>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</si>
  <si>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</si>
  <si>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</si>
  <si>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</si>
  <si>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</si>
  <si>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</si>
  <si>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</si>
  <si>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</si>
  <si>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</si>
  <si>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</si>
  <si>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</si>
  <si>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</si>
  <si>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</si>
  <si>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</si>
  <si>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</si>
  <si>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</si>
  <si>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</si>
  <si>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</si>
  <si>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</si>
  <si>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</si>
  <si>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</si>
  <si>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</si>
  <si>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</si>
  <si>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</si>
  <si>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</si>
  <si>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</si>
  <si>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</si>
  <si>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</si>
  <si>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</si>
  <si>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</si>
  <si>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</si>
  <si>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</si>
  <si>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</si>
  <si>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</si>
  <si>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</si>
  <si>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</si>
  <si>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</si>
  <si>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</si>
  <si>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</si>
  <si>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</si>
  <si>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</si>
  <si>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</si>
  <si>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</si>
  <si>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</si>
  <si>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</si>
  <si>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</si>
  <si>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</si>
  <si>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</si>
  <si>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</si>
  <si>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</si>
  <si>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</si>
  <si>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</si>
  <si>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</si>
  <si>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</si>
  <si>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</si>
  <si>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</si>
  <si>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</si>
  <si>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</si>
  <si>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</si>
  <si>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</si>
  <si>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</si>
  <si>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</si>
  <si>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</si>
  <si>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</si>
  <si>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</si>
  <si>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</si>
  <si>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</si>
  <si>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</si>
  <si>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</si>
  <si>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</si>
  <si>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</si>
  <si>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</si>
  <si>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</si>
  <si>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</si>
  <si>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</si>
  <si>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</si>
  <si>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</si>
  <si>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</si>
  <si>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</si>
  <si>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</si>
  <si>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</si>
  <si>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</si>
  <si>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</si>
  <si>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</si>
  <si>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</si>
  <si>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</si>
  <si>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</si>
  <si>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</si>
  <si>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</si>
  <si>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</si>
  <si>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</si>
  <si>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</si>
  <si>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</si>
  <si>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</si>
  <si>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</si>
  <si>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</si>
  <si>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</si>
  <si>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</si>
  <si>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</si>
  <si>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</si>
  <si>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</si>
  <si>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</si>
  <si>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</si>
  <si>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</si>
  <si>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</si>
  <si>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</si>
  <si>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</si>
  <si>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</si>
  <si>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</si>
  <si>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</si>
  <si>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</si>
  <si>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</si>
  <si>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</si>
  <si>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</si>
  <si>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</si>
  <si>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</si>
  <si>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</si>
  <si>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</si>
  <si>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</si>
  <si>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</si>
  <si>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</si>
  <si>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</si>
  <si>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</si>
  <si>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</si>
  <si>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</si>
  <si>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</si>
  <si>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</si>
  <si>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</si>
  <si>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</si>
  <si>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</si>
  <si>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</si>
  <si>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</si>
  <si>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</si>
  <si>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</si>
  <si>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</si>
  <si>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</si>
  <si>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</si>
  <si>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</si>
  <si>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</si>
  <si>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</si>
  <si>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</si>
  <si>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</si>
  <si>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</si>
  <si>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</si>
  <si>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</si>
  <si>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</si>
  <si>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</si>
  <si>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</si>
  <si>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</si>
  <si>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</si>
  <si>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</si>
  <si>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</si>
  <si>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</si>
  <si>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</si>
  <si>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</si>
  <si>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</si>
  <si>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</si>
  <si>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</si>
  <si>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</si>
  <si>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</si>
  <si>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</si>
  <si>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</si>
  <si>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</si>
  <si>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</si>
  <si>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</si>
  <si>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</si>
  <si>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</si>
  <si>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</si>
  <si>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</si>
  <si>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</si>
  <si>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</si>
  <si>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</si>
  <si>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</si>
  <si>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</si>
  <si>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</si>
  <si>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</si>
  <si>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</si>
  <si>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</si>
  <si>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</si>
  <si>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</si>
  <si>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</si>
  <si>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</si>
  <si>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</si>
  <si>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</si>
  <si>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</si>
  <si>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</si>
  <si>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</si>
  <si>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</si>
  <si>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</si>
  <si>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</si>
  <si>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</si>
  <si>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</si>
  <si>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</si>
  <si>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</si>
  <si>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</si>
  <si>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</si>
  <si>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</si>
  <si>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</si>
  <si>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</si>
  <si>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</si>
  <si>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</si>
  <si>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</si>
  <si>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</si>
  <si>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</si>
  <si>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</si>
  <si>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</si>
  <si>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</si>
  <si>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</si>
  <si>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</si>
  <si>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</si>
  <si>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</si>
  <si>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</si>
  <si>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</si>
  <si>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</si>
  <si>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</si>
  <si>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</si>
  <si>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</si>
  <si>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</si>
  <si>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</si>
  <si>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</si>
  <si>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</si>
  <si>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</si>
  <si>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</si>
  <si>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</si>
  <si>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</si>
  <si>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</si>
  <si>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</si>
  <si>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</si>
  <si>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</si>
  <si>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</si>
  <si>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</si>
  <si>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</si>
  <si>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</si>
  <si>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</si>
  <si>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</si>
  <si>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</si>
  <si>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</si>
  <si>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</si>
  <si>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</si>
  <si>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</si>
  <si>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</si>
  <si>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</si>
  <si>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</si>
  <si>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</si>
  <si>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</si>
  <si>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</si>
  <si>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</si>
  <si>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</si>
  <si>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</si>
  <si>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</si>
  <si>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</si>
  <si>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</si>
  <si>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</si>
  <si>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</si>
  <si>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</si>
  <si>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</si>
  <si>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</si>
  <si>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</si>
  <si>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</si>
  <si>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</si>
  <si>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</si>
  <si>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</si>
  <si>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</si>
  <si>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</si>
  <si>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</si>
  <si>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</si>
  <si>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</si>
  <si>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</si>
  <si>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</si>
  <si>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</si>
  <si>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</si>
  <si>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</si>
  <si>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</si>
  <si>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</si>
  <si>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</si>
  <si>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</si>
  <si>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</si>
  <si>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</si>
  <si>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</si>
  <si>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</si>
  <si>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</si>
  <si>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</si>
  <si>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</si>
  <si>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</si>
  <si>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</si>
  <si>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</si>
  <si>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</si>
  <si>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</si>
  <si>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</si>
  <si>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</si>
  <si>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</si>
  <si>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</si>
  <si>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</si>
  <si>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</si>
  <si>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</si>
  <si>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</si>
  <si>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</si>
  <si>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</si>
  <si>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</si>
  <si>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</si>
  <si>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</si>
  <si>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</si>
  <si>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</si>
  <si>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</si>
  <si>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</si>
  <si>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</si>
  <si>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</si>
  <si>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</si>
  <si>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</si>
  <si>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</si>
  <si>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</si>
  <si>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</si>
  <si>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</si>
  <si>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</si>
  <si>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</si>
  <si>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</si>
  <si>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</si>
  <si>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</si>
  <si>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</si>
  <si>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</si>
  <si>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</si>
  <si>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</si>
  <si>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</si>
  <si>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</si>
  <si>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</si>
  <si>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</si>
  <si>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</si>
  <si>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</si>
  <si>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</si>
  <si>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</si>
  <si>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</si>
  <si>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</si>
  <si>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</si>
  <si>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</si>
  <si>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</si>
  <si>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</si>
  <si>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</si>
  <si>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</si>
  <si>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</si>
  <si>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</si>
  <si>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</si>
  <si>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</si>
  <si>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</si>
  <si>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</si>
  <si>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</si>
  <si>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</si>
  <si>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</si>
  <si>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</si>
  <si>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</si>
  <si>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</si>
  <si>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</si>
  <si>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</si>
  <si>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</si>
  <si>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</si>
  <si>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</si>
  <si>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</si>
  <si>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</si>
  <si>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</si>
  <si>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</si>
  <si>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</si>
  <si>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</si>
  <si>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</si>
  <si>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</si>
  <si>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</si>
  <si>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</si>
  <si>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</si>
  <si>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</si>
  <si>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</si>
  <si>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</si>
  <si>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</si>
  <si>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</si>
  <si>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</si>
  <si>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</si>
  <si>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</si>
  <si>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</si>
  <si>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</si>
  <si>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</si>
  <si>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</si>
  <si>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</si>
  <si>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</si>
  <si>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</si>
  <si>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</si>
  <si>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</si>
  <si>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</si>
  <si>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</si>
  <si>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</si>
  <si>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</si>
  <si>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</si>
  <si>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</si>
  <si>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</si>
  <si>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</si>
  <si>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</si>
  <si>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</si>
  <si>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</si>
  <si>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</si>
  <si>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</si>
  <si>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</si>
  <si>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</si>
  <si>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</si>
  <si>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</si>
  <si>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</si>
  <si>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</si>
  <si>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</si>
  <si>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</si>
  <si>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</si>
  <si>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</si>
  <si>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</si>
  <si>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</si>
  <si>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</si>
  <si>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</si>
  <si>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</si>
  <si>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</si>
  <si>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</si>
  <si>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</si>
  <si>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</si>
  <si>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</si>
  <si>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</si>
  <si>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</si>
  <si>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</si>
  <si>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</si>
  <si>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</si>
  <si>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</si>
  <si>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</si>
  <si>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</si>
  <si>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</si>
  <si>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</si>
  <si>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</si>
  <si>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</si>
  <si>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</si>
  <si>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</si>
  <si>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</si>
  <si>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</si>
  <si>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</si>
  <si>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</si>
  <si>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</si>
  <si>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</si>
  <si>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</si>
  <si>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</si>
  <si>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</si>
  <si>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</si>
  <si>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</si>
  <si>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</si>
  <si>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</si>
  <si>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</si>
  <si>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</si>
  <si>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</si>
  <si>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</si>
  <si>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</si>
  <si>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</si>
  <si>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</si>
  <si>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</si>
  <si>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</si>
  <si>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</si>
  <si>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</si>
  <si>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</si>
  <si>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</si>
  <si>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</si>
  <si>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</si>
  <si>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</si>
  <si>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</si>
  <si>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</si>
  <si>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</si>
  <si>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</si>
  <si>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</si>
  <si>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</si>
  <si>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</si>
  <si>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</si>
  <si>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</si>
  <si>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</si>
  <si>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</si>
  <si>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</si>
  <si>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</si>
  <si>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</si>
  <si>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</si>
  <si>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</si>
  <si>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</si>
  <si>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</si>
  <si>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</si>
  <si>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</si>
  <si>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</si>
  <si>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</si>
  <si>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</si>
  <si>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</si>
  <si>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</si>
  <si>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</si>
  <si>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</si>
  <si>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</si>
  <si>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</si>
  <si>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</si>
  <si>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</si>
  <si>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</si>
  <si>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</si>
  <si>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</si>
  <si>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</si>
  <si>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</si>
  <si>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</si>
  <si>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</si>
  <si>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</si>
  <si>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</si>
  <si>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</si>
  <si>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</si>
  <si>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</si>
  <si>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</si>
  <si>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</si>
  <si>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</si>
  <si>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</si>
  <si>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</si>
  <si>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</si>
  <si>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</si>
  <si>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</si>
  <si>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</si>
  <si>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</si>
  <si>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</si>
  <si>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</si>
  <si>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</si>
  <si>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</si>
  <si>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</si>
  <si>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</si>
  <si>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</si>
  <si>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</si>
  <si>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</si>
  <si>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</si>
  <si>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</si>
  <si>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</si>
  <si>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</si>
  <si>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</si>
  <si>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</si>
  <si>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</si>
  <si>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</si>
  <si>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</si>
  <si>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</si>
  <si>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</si>
  <si>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</si>
  <si>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</si>
  <si>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</si>
  <si>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</si>
  <si>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</si>
  <si>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</si>
  <si>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</si>
  <si>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</si>
  <si>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</si>
  <si>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</si>
  <si>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</si>
  <si>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</si>
  <si>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</si>
  <si>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</si>
  <si>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</si>
  <si>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</si>
  <si>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</si>
  <si>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</si>
  <si>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</si>
  <si>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</si>
  <si>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</si>
  <si>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</si>
  <si>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</si>
  <si>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</si>
  <si>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</si>
  <si>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</si>
  <si>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</si>
  <si>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</si>
  <si>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</si>
  <si>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</si>
  <si>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</si>
  <si>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</si>
  <si>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</si>
  <si>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</si>
  <si>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</si>
  <si>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</si>
  <si>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</si>
  <si>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</si>
  <si>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</si>
  <si>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</si>
  <si>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</si>
  <si>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</si>
  <si>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</si>
  <si>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</si>
  <si>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</si>
  <si>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</si>
  <si>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</si>
  <si>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</si>
  <si>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</si>
  <si>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</si>
  <si>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</si>
  <si>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</si>
  <si>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</si>
  <si>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</si>
  <si>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</si>
  <si>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</si>
  <si>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</si>
  <si>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</si>
  <si>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</si>
  <si>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</si>
  <si>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</si>
  <si>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</si>
  <si>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</si>
  <si>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</si>
  <si>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</si>
  <si>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</si>
  <si>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</si>
  <si>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</si>
  <si>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</si>
  <si>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</si>
  <si>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</si>
  <si>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</si>
  <si>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</si>
  <si>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</si>
  <si>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</si>
  <si>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</si>
  <si>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</si>
  <si>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</si>
  <si>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</si>
  <si>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</si>
  <si>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</si>
  <si>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</si>
  <si>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</si>
  <si>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</si>
  <si>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</si>
  <si>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</si>
  <si>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</si>
  <si>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</si>
  <si>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</si>
  <si>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</si>
  <si>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</si>
  <si>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</si>
  <si>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</si>
  <si>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</si>
  <si>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</si>
  <si>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</si>
  <si>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</si>
  <si>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</si>
  <si>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</si>
  <si>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</si>
  <si>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</si>
  <si>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</si>
  <si>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</si>
  <si>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</si>
  <si>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</si>
  <si>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</si>
  <si>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</si>
  <si>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</si>
  <si>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</si>
  <si>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</si>
  <si>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</si>
  <si>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</si>
  <si>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</si>
  <si>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</si>
  <si>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</si>
  <si>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</si>
  <si>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</si>
  <si>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</si>
  <si>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</si>
  <si>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</si>
  <si>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</si>
  <si>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</si>
  <si>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</si>
  <si>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</si>
  <si>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</si>
  <si>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</si>
  <si>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</si>
  <si>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</si>
  <si>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</si>
  <si>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</si>
  <si>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</si>
  <si>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</si>
  <si>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</si>
  <si>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</si>
  <si>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</si>
  <si>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</si>
  <si>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</si>
  <si>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</si>
  <si>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</si>
  <si>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</si>
  <si>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</si>
  <si>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</si>
  <si>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</si>
  <si>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</si>
  <si>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</si>
  <si>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</si>
  <si>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</si>
  <si>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</si>
  <si>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</si>
  <si>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</si>
  <si>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</si>
  <si>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</si>
  <si>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</si>
  <si>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</si>
  <si>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</si>
  <si>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</si>
  <si>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</si>
  <si>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</si>
  <si>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</si>
  <si>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</si>
  <si>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</si>
  <si>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</si>
  <si>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</si>
  <si>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</si>
  <si>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</si>
  <si>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</si>
  <si>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</si>
  <si>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</si>
  <si>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</si>
  <si>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</si>
  <si>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</si>
  <si>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</si>
  <si>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</si>
  <si>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</si>
  <si>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</si>
  <si>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</si>
  <si>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</si>
  <si>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</si>
  <si>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</si>
  <si>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</si>
  <si>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</si>
  <si>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</si>
  <si>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</si>
  <si>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</si>
  <si>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</si>
  <si>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</si>
  <si>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</si>
  <si>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</si>
  <si>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</si>
  <si>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</si>
  <si>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</si>
  <si>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</si>
  <si>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</si>
  <si>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</si>
  <si>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</si>
  <si>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</si>
  <si>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</si>
  <si>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</si>
  <si>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</si>
  <si>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</si>
  <si>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</si>
  <si>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</si>
  <si>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</si>
  <si>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</si>
  <si>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</si>
  <si>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</si>
  <si>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</si>
  <si>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</si>
  <si>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</si>
  <si>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</si>
  <si>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</si>
  <si>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</si>
  <si>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</si>
  <si>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</si>
  <si>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</si>
  <si>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</si>
  <si>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</si>
  <si>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</si>
  <si>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</si>
  <si>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</si>
  <si>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</si>
  <si>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</si>
  <si>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</si>
  <si>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</si>
  <si>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</si>
  <si>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</si>
  <si>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</si>
  <si>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</si>
  <si>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</si>
  <si>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</si>
  <si>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</si>
  <si>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</si>
  <si>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</si>
  <si>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</si>
  <si>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</si>
  <si>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</si>
  <si>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</si>
  <si>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</si>
  <si>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</si>
  <si>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</si>
  <si>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</si>
  <si>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</si>
  <si>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</si>
  <si>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</si>
  <si>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</si>
  <si>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</si>
  <si>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</si>
  <si>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</si>
  <si>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</si>
  <si>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</si>
  <si>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</si>
  <si>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</si>
  <si>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</si>
  <si>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</si>
  <si>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</si>
  <si>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</si>
  <si>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</si>
  <si>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</si>
  <si>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</si>
  <si>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</si>
  <si>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</si>
  <si>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</si>
  <si>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</si>
  <si>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</si>
  <si>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</si>
  <si>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</si>
  <si>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</si>
  <si>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</si>
  <si>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</si>
  <si>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</si>
  <si>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</si>
  <si>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</si>
  <si>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</si>
  <si>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</si>
  <si>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</si>
  <si>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</si>
  <si>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</si>
  <si>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</si>
  <si>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</si>
  <si>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</si>
  <si>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</si>
  <si>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</si>
  <si>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</si>
  <si>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</si>
  <si>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</si>
  <si>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</si>
  <si>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</si>
  <si>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</si>
  <si>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</si>
  <si>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</si>
  <si>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</si>
  <si>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</si>
  <si>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</si>
  <si>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</si>
  <si>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</si>
  <si>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</si>
  <si>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</si>
  <si>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</si>
  <si>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</si>
  <si>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</si>
  <si>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</si>
  <si>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</si>
  <si>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</si>
  <si>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</si>
  <si>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</si>
  <si>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</si>
  <si>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</si>
  <si>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</si>
  <si>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</si>
  <si>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</si>
  <si>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</si>
  <si>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</si>
  <si>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</si>
  <si>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</si>
  <si>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</si>
  <si>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</si>
  <si>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</si>
  <si>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</si>
  <si>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</si>
  <si>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</si>
  <si>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</si>
  <si>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</si>
  <si>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</si>
  <si>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</si>
  <si>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</si>
  <si>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</si>
  <si>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</si>
  <si>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</si>
  <si>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</si>
  <si>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</si>
  <si>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</si>
  <si>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</si>
  <si>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</si>
  <si>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</si>
  <si>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</si>
  <si>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</si>
  <si>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</si>
  <si>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</si>
  <si>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</si>
  <si>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</si>
  <si>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</si>
  <si>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</si>
  <si>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</si>
  <si>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</si>
  <si>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</si>
  <si>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</si>
  <si>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</si>
  <si>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</si>
  <si>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</si>
  <si>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</si>
  <si>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</si>
  <si>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</si>
  <si>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</si>
  <si>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</si>
  <si>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</si>
  <si>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</si>
  <si>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</si>
  <si>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</si>
  <si>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</si>
  <si>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</si>
  <si>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</si>
  <si>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</si>
  <si>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c - zabezpečenie činnosti a úloh v roku 2025</t>
  </si>
  <si>
    <t>V001</t>
  </si>
  <si>
    <t>strava -Oblastné MSR - kolky, TJLokomotíva Vrútky</t>
  </si>
  <si>
    <t>44704887</t>
  </si>
  <si>
    <t>UNIstavMT, s.r.o.,Vrútky</t>
  </si>
  <si>
    <t>DF25005</t>
  </si>
  <si>
    <t>MEMBSFEE25SVK-120</t>
  </si>
  <si>
    <t>IBSA členské na rok 2025</t>
  </si>
  <si>
    <t>IBSA, Bon, Germany</t>
  </si>
  <si>
    <t>DF25028</t>
  </si>
  <si>
    <t>FA 5202500161</t>
  </si>
  <si>
    <t>sústredenie Malé Šintava</t>
  </si>
  <si>
    <t>36426300</t>
  </si>
  <si>
    <t>Alexandra Wellness Hotel, s.r.o.,Liptovský Ján</t>
  </si>
  <si>
    <t>V002</t>
  </si>
  <si>
    <t>Občerstvenie MSR Kolky</t>
  </si>
  <si>
    <t>36447269</t>
  </si>
  <si>
    <t>KARMEN s.r.o.,Prešov</t>
  </si>
  <si>
    <t>V003</t>
  </si>
  <si>
    <t>DF25020</t>
  </si>
  <si>
    <t>202505</t>
  </si>
  <si>
    <t>ubytovanie MSR</t>
  </si>
  <si>
    <t>31651101</t>
  </si>
  <si>
    <t>MASEK s.r.o.,Śarišské Michaľany</t>
  </si>
  <si>
    <t>V004</t>
  </si>
  <si>
    <t>zasadnutie predsedníctva-občerstvenie</t>
  </si>
  <si>
    <t>17929717</t>
  </si>
  <si>
    <t>Ing. Tomáš Oravec, Žilina</t>
  </si>
  <si>
    <t>ID001</t>
  </si>
  <si>
    <t xml:space="preserve">Mzdy za 2/25-odvody </t>
  </si>
  <si>
    <t>Daňový úrad, VŠZP,SP</t>
  </si>
  <si>
    <t>Mzdy za 2/25</t>
  </si>
  <si>
    <t>p. Kočiš</t>
  </si>
  <si>
    <t>DF25047</t>
  </si>
  <si>
    <t>2025006</t>
  </si>
  <si>
    <t>prenájom kolkárne ,rozhodca - turnaj kolky</t>
  </si>
  <si>
    <t>31300073</t>
  </si>
  <si>
    <t>TJ SLAVOJ, Veľký Šariš</t>
  </si>
  <si>
    <t>DF25050</t>
  </si>
  <si>
    <t>OF2503001</t>
  </si>
  <si>
    <t>prenájom,montáž,demontáž stola pre AST</t>
  </si>
  <si>
    <t>35676728</t>
  </si>
  <si>
    <t>Mestský športový klub nevidiacich a slabozrakých, Žilina-Brodno</t>
  </si>
  <si>
    <t>DF25051</t>
  </si>
  <si>
    <t>4000109200</t>
  </si>
  <si>
    <t>strava,ubytovanie,prenájom-kvalifikácia AST Strečno</t>
  </si>
  <si>
    <t>31364501</t>
  </si>
  <si>
    <t>Železnice SR, Bratislava</t>
  </si>
  <si>
    <t>DF25056</t>
  </si>
  <si>
    <t>500062</t>
  </si>
  <si>
    <t>zálohová faktúra-ubytovanie 24 osôb</t>
  </si>
  <si>
    <t>31729746</t>
  </si>
  <si>
    <t>Strojár, s.r.o.,Košice</t>
  </si>
  <si>
    <t>DF25054</t>
  </si>
  <si>
    <t>OF25001</t>
  </si>
  <si>
    <t>účtovníctvo a personalistika</t>
  </si>
  <si>
    <t>43966748</t>
  </si>
  <si>
    <t>MARESTA, s.r.o.Žilina</t>
  </si>
  <si>
    <t>DF25048</t>
  </si>
  <si>
    <t>202500008</t>
  </si>
  <si>
    <t>tlač diplomov,trofeje - MS kolky</t>
  </si>
  <si>
    <t>464054171</t>
  </si>
  <si>
    <t>PARMAS s.r.o.,Špišská Nová Ves</t>
  </si>
  <si>
    <t>DF25062</t>
  </si>
  <si>
    <t>9/2025</t>
  </si>
  <si>
    <t>MS 2025-štartovné 7 osôb, poplatok</t>
  </si>
  <si>
    <t>Federazione Italiana Sport Paralimpici per Ipovedenti e Ciechi,Roma</t>
  </si>
  <si>
    <t>V005</t>
  </si>
  <si>
    <t>nákup  kancel.potrieb-predlžovačka</t>
  </si>
  <si>
    <t>35712783</t>
  </si>
  <si>
    <t>FAST PLUS, a.s., Bratislava</t>
  </si>
  <si>
    <t>V006</t>
  </si>
  <si>
    <t>36631124</t>
  </si>
  <si>
    <t>Slovenská pošta, a.s., Bratislava</t>
  </si>
  <si>
    <t>DF25049</t>
  </si>
  <si>
    <t>2025-02</t>
  </si>
  <si>
    <t>prenájom kolkárne - domáca súťaž</t>
  </si>
  <si>
    <t>46724851</t>
  </si>
  <si>
    <t>DE JO, s.r.o.,Nováčany</t>
  </si>
  <si>
    <t>DF25055</t>
  </si>
  <si>
    <t>202514</t>
  </si>
  <si>
    <t>strava</t>
  </si>
  <si>
    <t>53095359</t>
  </si>
  <si>
    <t>Kolienko s.r.o.,Košice</t>
  </si>
  <si>
    <t>DF25061</t>
  </si>
  <si>
    <t>S25SVKNPB0004-001</t>
  </si>
  <si>
    <t>licencia na rok 2025</t>
  </si>
  <si>
    <t>DF25052</t>
  </si>
  <si>
    <t>0072025</t>
  </si>
  <si>
    <t>organizovanie kvalifikácie MSR</t>
  </si>
  <si>
    <t>30777941</t>
  </si>
  <si>
    <t>ŠK nevidiacich a slabozrakých DINOSAURUS, Bratislava</t>
  </si>
  <si>
    <t>DF25053</t>
  </si>
  <si>
    <t>0082025</t>
  </si>
  <si>
    <t>tréningová príprava</t>
  </si>
  <si>
    <t>DF25057</t>
  </si>
  <si>
    <t>tréningová príprava hráčov AST</t>
  </si>
  <si>
    <t>TJ Štart Levoča</t>
  </si>
  <si>
    <t>DF25058</t>
  </si>
  <si>
    <t>202526</t>
  </si>
  <si>
    <t>tréningová príprava január-apríl - AST</t>
  </si>
  <si>
    <t>53804031</t>
  </si>
  <si>
    <t>Blind Sports Club, Mojš</t>
  </si>
  <si>
    <t>DF25059</t>
  </si>
  <si>
    <t>042025</t>
  </si>
  <si>
    <t>31944833</t>
  </si>
  <si>
    <t>ŠK Handicap Sport Club NSŠ Mravce,Košice</t>
  </si>
  <si>
    <t>DF25060</t>
  </si>
  <si>
    <t>052025</t>
  </si>
  <si>
    <t>usporiadanie MS v AST 2025</t>
  </si>
  <si>
    <t>ID002</t>
  </si>
  <si>
    <t xml:space="preserve">vyúčtovanie nákladov športového podujatia -kvalifikácia MSR AST </t>
  </si>
  <si>
    <t>p. Tkáčiková</t>
  </si>
  <si>
    <t>ID003</t>
  </si>
  <si>
    <t xml:space="preserve">Mzdy za 3/25-odvody </t>
  </si>
  <si>
    <t xml:space="preserve">Mzdy za 3/25 </t>
  </si>
  <si>
    <t>DF25071</t>
  </si>
  <si>
    <t>8125025178</t>
  </si>
  <si>
    <t>letenky-šachy</t>
  </si>
  <si>
    <t>35897821</t>
  </si>
  <si>
    <t>Pelicantravel.com s.r.o.,Bratislava</t>
  </si>
  <si>
    <t>DF25077</t>
  </si>
  <si>
    <t>00698113</t>
  </si>
  <si>
    <t>športové odevy</t>
  </si>
  <si>
    <t>ATAK, Prešov</t>
  </si>
  <si>
    <t>DF25065</t>
  </si>
  <si>
    <t>250401</t>
  </si>
  <si>
    <t>tréningy január-apríl 2025</t>
  </si>
  <si>
    <t>51858681</t>
  </si>
  <si>
    <t>ŠK MH Slovakia,Bzenov</t>
  </si>
  <si>
    <t>DF25068</t>
  </si>
  <si>
    <t>OF2504004</t>
  </si>
  <si>
    <t>tréningy</t>
  </si>
  <si>
    <t>MŠK, Žilina-Brodno</t>
  </si>
  <si>
    <t>DF25070</t>
  </si>
  <si>
    <t>OFP20250153</t>
  </si>
  <si>
    <t>ubytovanie,prenájom,strava-MSR dvojíc</t>
  </si>
  <si>
    <t>50647270</t>
  </si>
  <si>
    <t>SIRS-Akvizície, a.s.,Žilina</t>
  </si>
  <si>
    <t>DF25078</t>
  </si>
  <si>
    <t>2025VF005</t>
  </si>
  <si>
    <t>rozhodovanie - šachový turnaj</t>
  </si>
  <si>
    <t>40648524</t>
  </si>
  <si>
    <t>Ing. Martin Dobrotka,Prievidza</t>
  </si>
  <si>
    <t>DF25079</t>
  </si>
  <si>
    <t>009/2025</t>
  </si>
  <si>
    <t>ubytovanie,štartovné olympiáda šach</t>
  </si>
  <si>
    <t>Nacionalni sportski savez slepih a slabovidih Beograd,Srbsko</t>
  </si>
  <si>
    <t>DF25073</t>
  </si>
  <si>
    <t>2025009</t>
  </si>
  <si>
    <t>prenájom kolkárne-ME v kolkoch</t>
  </si>
  <si>
    <t>DF25074</t>
  </si>
  <si>
    <t>8125026481</t>
  </si>
  <si>
    <t xml:space="preserve">letenky </t>
  </si>
  <si>
    <t>DF25064</t>
  </si>
  <si>
    <t>2025-037</t>
  </si>
  <si>
    <t>členské 2025</t>
  </si>
  <si>
    <t>IBCA,France</t>
  </si>
  <si>
    <t>DF25067</t>
  </si>
  <si>
    <t>10250003</t>
  </si>
  <si>
    <t>členské 2025 SPV</t>
  </si>
  <si>
    <t>Slovenský paraolympijský výbor,Bratislva</t>
  </si>
  <si>
    <t>DF25069</t>
  </si>
  <si>
    <t>OF2504003</t>
  </si>
  <si>
    <t>ubytovanie,strava,prenájom 15.ročník medzinárodného turnaja družstiev AST</t>
  </si>
  <si>
    <t>DF25075</t>
  </si>
  <si>
    <t>601874309</t>
  </si>
  <si>
    <t>PZP FORD,BB696EZ</t>
  </si>
  <si>
    <t>00585441</t>
  </si>
  <si>
    <t>Kooperatíva, Bratislava</t>
  </si>
  <si>
    <t>DF25076</t>
  </si>
  <si>
    <t>3847000243</t>
  </si>
  <si>
    <t>DF25063</t>
  </si>
  <si>
    <t>05/25</t>
  </si>
  <si>
    <t>tréningový proces</t>
  </si>
  <si>
    <t>37856006</t>
  </si>
  <si>
    <t>ŠK NSŠ SCORPIONI NITRA</t>
  </si>
  <si>
    <t>DF25072</t>
  </si>
  <si>
    <t>2025010092</t>
  </si>
  <si>
    <t>vlajka s logom IBSA</t>
  </si>
  <si>
    <t>34960759</t>
  </si>
  <si>
    <t>Nadežda Mrižová-ARTES reklama,Prievidza</t>
  </si>
  <si>
    <t>DF25081</t>
  </si>
  <si>
    <t>OF2505001</t>
  </si>
  <si>
    <t>DF25066</t>
  </si>
  <si>
    <t>F250451276</t>
  </si>
  <si>
    <t>kancelárske potreby</t>
  </si>
  <si>
    <t>36320439</t>
  </si>
  <si>
    <t>Daffer spol.s r.o.,Prievidza</t>
  </si>
  <si>
    <t>ID004</t>
  </si>
  <si>
    <t>odmena kontrolóra 1.Q.25</t>
  </si>
  <si>
    <t>Mgr.M.Svobodová</t>
  </si>
  <si>
    <t>DF25082</t>
  </si>
  <si>
    <t>2025002</t>
  </si>
  <si>
    <t>služby 1/25</t>
  </si>
  <si>
    <t>56525516</t>
  </si>
  <si>
    <t>Ing.Jakub Krako PhD.,Bojnice</t>
  </si>
  <si>
    <t>DF25083</t>
  </si>
  <si>
    <t>2025003</t>
  </si>
  <si>
    <t>služby 2/25</t>
  </si>
  <si>
    <t>ID005</t>
  </si>
  <si>
    <t>Mzdy za 4/25</t>
  </si>
  <si>
    <t>2 osoby</t>
  </si>
  <si>
    <t xml:space="preserve">Mzdy za 4/25-odvody </t>
  </si>
  <si>
    <t>DF25085</t>
  </si>
  <si>
    <t>202507</t>
  </si>
  <si>
    <t>nákup športového oblečenia-dresy</t>
  </si>
  <si>
    <t>DF25084</t>
  </si>
  <si>
    <t>OF225189</t>
  </si>
  <si>
    <t>ubytovanie Predseda ME kolky</t>
  </si>
  <si>
    <t>36482293</t>
  </si>
  <si>
    <t>Hotel Dukla a.s.,Preľov</t>
  </si>
  <si>
    <t>DF25086</t>
  </si>
  <si>
    <t>20250211</t>
  </si>
  <si>
    <t>zasadnutie predsedníctva</t>
  </si>
  <si>
    <t>30499097</t>
  </si>
  <si>
    <t>Ľubomír Kuzma,Martin</t>
  </si>
  <si>
    <t>DF25089</t>
  </si>
  <si>
    <t>25167</t>
  </si>
  <si>
    <t>ubytovanie VZ</t>
  </si>
  <si>
    <t>50044508</t>
  </si>
  <si>
    <t>HPN,s.r.o.,Nemčice</t>
  </si>
  <si>
    <t>DF25090</t>
  </si>
  <si>
    <t>25035</t>
  </si>
  <si>
    <t>catering VZ</t>
  </si>
  <si>
    <t>54908523</t>
  </si>
  <si>
    <t>FooDies, s.r.o.,Piešťany</t>
  </si>
  <si>
    <t>DF25091</t>
  </si>
  <si>
    <t>20251402</t>
  </si>
  <si>
    <t>nájomné,služby 6/25</t>
  </si>
  <si>
    <t>00316792</t>
  </si>
  <si>
    <t>Mesto Martin,Martin</t>
  </si>
  <si>
    <t>DF25092</t>
  </si>
  <si>
    <t>20250831</t>
  </si>
  <si>
    <t>nájomné,služby 4/25</t>
  </si>
  <si>
    <t>DF25094</t>
  </si>
  <si>
    <t>2025/11</t>
  </si>
  <si>
    <t xml:space="preserve">turnaj Lotyšsko </t>
  </si>
  <si>
    <t>40008333534</t>
  </si>
  <si>
    <t>Šoudauns Amber of Liepaja Biedriba,Lotyšsko</t>
  </si>
  <si>
    <t>DF25088</t>
  </si>
  <si>
    <t>20250073</t>
  </si>
  <si>
    <t>rating - šachy</t>
  </si>
  <si>
    <t>Slovenský šachový zväz,Nové Zámky</t>
  </si>
  <si>
    <t>DF25097</t>
  </si>
  <si>
    <t>31025079</t>
  </si>
  <si>
    <t>doprava - turistika</t>
  </si>
  <si>
    <t>310250079</t>
  </si>
  <si>
    <t>eurobus, a.s.,Košice</t>
  </si>
  <si>
    <t>DF25093</t>
  </si>
  <si>
    <t>20250260</t>
  </si>
  <si>
    <t>preprava MS-Viedeň-Bratislava</t>
  </si>
  <si>
    <t>36711373</t>
  </si>
  <si>
    <t>LIMOSS, SK, s.r.o.,Bratislava</t>
  </si>
  <si>
    <t>DF25095</t>
  </si>
  <si>
    <t>20250245</t>
  </si>
  <si>
    <t>preprava MS - Bratislava-Viedeň</t>
  </si>
  <si>
    <t>DF25096</t>
  </si>
  <si>
    <t>250607</t>
  </si>
  <si>
    <t>ubytovanie MS AST</t>
  </si>
  <si>
    <t>45339856</t>
  </si>
  <si>
    <t>Senger a Partners, s.r.o.,Bratislava</t>
  </si>
  <si>
    <t>DF25087</t>
  </si>
  <si>
    <t>4000110755</t>
  </si>
  <si>
    <t>ubytovanie-sústredenie</t>
  </si>
  <si>
    <t>ID006</t>
  </si>
  <si>
    <t>Mzdy za 5/25</t>
  </si>
  <si>
    <t>ID007</t>
  </si>
  <si>
    <t>preplatenie nákladov organizácie MSR v šachu</t>
  </si>
  <si>
    <t>ID008</t>
  </si>
  <si>
    <t>Showdown challenge 2025</t>
  </si>
  <si>
    <t>99078/2025</t>
  </si>
  <si>
    <t>ubytovanie CZ turistika 57 osôb</t>
  </si>
  <si>
    <t>37878247</t>
  </si>
  <si>
    <t>SOŠ, Snina</t>
  </si>
  <si>
    <t>DF25098</t>
  </si>
  <si>
    <t>99082/2025</t>
  </si>
  <si>
    <t xml:space="preserve">občerstvenie CZ turistika </t>
  </si>
  <si>
    <t>ŠOŠ , Snina</t>
  </si>
  <si>
    <t>DF25099</t>
  </si>
  <si>
    <t>201532272</t>
  </si>
  <si>
    <t>50370294</t>
  </si>
  <si>
    <t>Gigaprint, sk s.r.o.,Trenčín</t>
  </si>
  <si>
    <t>DF25100</t>
  </si>
  <si>
    <t>2500329</t>
  </si>
  <si>
    <t>nákup športového oblečenia-tričká, šachová  olympiáda - 10 ks</t>
  </si>
  <si>
    <t>DF25101</t>
  </si>
  <si>
    <t>doprava - turistika CZT</t>
  </si>
  <si>
    <t>DF25102</t>
  </si>
  <si>
    <t>poskytnutie stravy CZT</t>
  </si>
  <si>
    <t>DF253103</t>
  </si>
  <si>
    <t>nájomné 4/25</t>
  </si>
  <si>
    <t>0031672</t>
  </si>
  <si>
    <t>DF25104</t>
  </si>
  <si>
    <t>DF25105</t>
  </si>
  <si>
    <t>202528</t>
  </si>
  <si>
    <t>strava turnaj Košice AST</t>
  </si>
  <si>
    <t>DF25106</t>
  </si>
  <si>
    <t>of25006</t>
  </si>
  <si>
    <t>ID009</t>
  </si>
  <si>
    <t>odmena kontrolóra 2.Q.25</t>
  </si>
  <si>
    <t>ID010</t>
  </si>
  <si>
    <t>cestovný príkaz-zasadnutie KK SAZPŠ - Vojvodová Jana, Kubašová Ľudmila</t>
  </si>
  <si>
    <t>Vojvodová Jana</t>
  </si>
  <si>
    <t>ID011</t>
  </si>
  <si>
    <t>cestovný príkaz-zasadnutie predsedníctva</t>
  </si>
  <si>
    <t>Píšová</t>
  </si>
  <si>
    <t>ID012</t>
  </si>
  <si>
    <t>odvody - mzdy</t>
  </si>
  <si>
    <t>DÚ, VŠZP, SP</t>
  </si>
  <si>
    <t>ID013</t>
  </si>
  <si>
    <t>mzdy</t>
  </si>
  <si>
    <t>2 sosby</t>
  </si>
  <si>
    <t>ID014</t>
  </si>
  <si>
    <t>ID015</t>
  </si>
  <si>
    <t>mzdy 6/25</t>
  </si>
  <si>
    <t>3 zamestnanci</t>
  </si>
  <si>
    <t>DF25107</t>
  </si>
  <si>
    <t>Scorpioni turnaj - príspevok</t>
  </si>
  <si>
    <t>ID016</t>
  </si>
  <si>
    <t>odmena rozhodcu</t>
  </si>
  <si>
    <t>DF25108</t>
  </si>
  <si>
    <t>2025004</t>
  </si>
  <si>
    <t>manžérske služby 4/25</t>
  </si>
  <si>
    <t>Ing. J.Krako Phd, Bojnice</t>
  </si>
  <si>
    <t>DF25109</t>
  </si>
  <si>
    <t>2025005</t>
  </si>
  <si>
    <t>manžérske služby 5/25</t>
  </si>
  <si>
    <t>In. J. Krako Phd,Bojnice</t>
  </si>
  <si>
    <t>DF25110</t>
  </si>
  <si>
    <t>20251811</t>
  </si>
  <si>
    <t>nájom 8/25</t>
  </si>
  <si>
    <t>DF25112</t>
  </si>
  <si>
    <t>1/2025</t>
  </si>
  <si>
    <t>prenájom kolkárne-tréningy</t>
  </si>
  <si>
    <t>37961551</t>
  </si>
  <si>
    <t>Kolkársky klub Presľany</t>
  </si>
  <si>
    <t>DF25111</t>
  </si>
  <si>
    <t>4/2025</t>
  </si>
  <si>
    <t>náklady na tréningt-zápasy</t>
  </si>
  <si>
    <t>TJ Slovan Duslo Šaľa</t>
  </si>
  <si>
    <t>ID017</t>
  </si>
  <si>
    <t>mzdy za 7/25</t>
  </si>
  <si>
    <t>zamestnanci</t>
  </si>
  <si>
    <t>odvody-mzdy</t>
  </si>
  <si>
    <t>SP 7/25</t>
  </si>
  <si>
    <t>DF25114</t>
  </si>
  <si>
    <t>25227</t>
  </si>
  <si>
    <t>ubytovanie  - kurz trénera</t>
  </si>
  <si>
    <t>2500005</t>
  </si>
  <si>
    <t>strava sústredenie kolky</t>
  </si>
  <si>
    <t>DF25116</t>
  </si>
  <si>
    <t>OF2509002</t>
  </si>
  <si>
    <t>medzinárodný turnaj družstiev v AST, ubytovanie,strava</t>
  </si>
  <si>
    <t>DF25113</t>
  </si>
  <si>
    <t>2025029</t>
  </si>
  <si>
    <t>občerstvenie,nájom - komisia kolkov-22.8.2025</t>
  </si>
  <si>
    <t>Riverside , Vrútky</t>
  </si>
  <si>
    <t>DF25115</t>
  </si>
  <si>
    <t>20252019</t>
  </si>
  <si>
    <t>nájom 9/25</t>
  </si>
  <si>
    <t>DF25118</t>
  </si>
  <si>
    <t>20250007</t>
  </si>
  <si>
    <t>medzinárodný turnaj - kolky</t>
  </si>
  <si>
    <t>42290775</t>
  </si>
  <si>
    <t>Mestský kolkársky klub Piešťany</t>
  </si>
  <si>
    <t>DF25119</t>
  </si>
  <si>
    <t>25082</t>
  </si>
  <si>
    <t>Turnaj - Malé Šintava-strava,cateringové služby</t>
  </si>
  <si>
    <t>;54908523</t>
  </si>
  <si>
    <t>DF25120</t>
  </si>
  <si>
    <t>250100041</t>
  </si>
  <si>
    <t>športové trofeje MSR šach</t>
  </si>
  <si>
    <t>35891343</t>
  </si>
  <si>
    <t>Sport Retter, s.r.o.,Spišská Nová Ves</t>
  </si>
  <si>
    <t>DF25117</t>
  </si>
  <si>
    <t>25271</t>
  </si>
  <si>
    <t>ubytovanie - medzinárodný turnaj Malé Šintava</t>
  </si>
  <si>
    <t>H P N, s.r.o.,Nemčice</t>
  </si>
  <si>
    <t>ID018</t>
  </si>
  <si>
    <t>mzdy 8/25</t>
  </si>
  <si>
    <t>odvody 8/25</t>
  </si>
  <si>
    <t>DF25121</t>
  </si>
  <si>
    <t>102025023</t>
  </si>
  <si>
    <t>prenájom kolkárne 28.1.25-30.6.25</t>
  </si>
  <si>
    <t>14220903</t>
  </si>
  <si>
    <t>TJ Lokomotíva Vrútky</t>
  </si>
  <si>
    <t>DF25122</t>
  </si>
  <si>
    <t>2025VF016</t>
  </si>
  <si>
    <t>rozhodca MSR v šachu</t>
  </si>
  <si>
    <t>DF25123</t>
  </si>
  <si>
    <t>manažérske služby 7/25</t>
  </si>
  <si>
    <t>DF25124</t>
  </si>
  <si>
    <t>2025007</t>
  </si>
  <si>
    <t>manažérske služby 6/25</t>
  </si>
  <si>
    <t>ID019</t>
  </si>
  <si>
    <t>úhrada DP 8/25</t>
  </si>
  <si>
    <t>sociálna poisťoňa</t>
  </si>
  <si>
    <t>DF25125</t>
  </si>
  <si>
    <t>0001FV001255/25</t>
  </si>
  <si>
    <t>trofeje-turnaj Kolky</t>
  </si>
  <si>
    <t>Victory sport, spol. s r.o.,Bratislava</t>
  </si>
  <si>
    <t>DF25126</t>
  </si>
  <si>
    <t>20250102</t>
  </si>
  <si>
    <t>trofeje - turnaj Patrika Vicena</t>
  </si>
  <si>
    <t>56950250</t>
  </si>
  <si>
    <t>Trofans s..r.o..,Púchov</t>
  </si>
  <si>
    <t>DF25127</t>
  </si>
  <si>
    <t>20250208</t>
  </si>
  <si>
    <t>školenie trénerov v kolkoch</t>
  </si>
  <si>
    <t>Slovenský kolkársky zväz,Piešťany</t>
  </si>
  <si>
    <t>DF25128</t>
  </si>
  <si>
    <t>102025022</t>
  </si>
  <si>
    <t>prenájom kolkárne 8.1.25-30.6.25</t>
  </si>
  <si>
    <t>DF25145</t>
  </si>
  <si>
    <t>20250041</t>
  </si>
  <si>
    <t>Strava Turnaj Jastrabi</t>
  </si>
  <si>
    <t>53948009</t>
  </si>
  <si>
    <t>KD Partners s.r.o.,Bratislava</t>
  </si>
  <si>
    <t>DF25129</t>
  </si>
  <si>
    <t>20252257</t>
  </si>
  <si>
    <t>nájom kancelárie 10/25</t>
  </si>
  <si>
    <t>ID020</t>
  </si>
  <si>
    <t>cestovné-školenie rozhodcov 7 osôb, EČV, BL 958 VD</t>
  </si>
  <si>
    <t>J.Šotníková,V.Trnka,M.Kollerová,A.Koprda,H.Vicenová,R.Vicen,V.Kováč</t>
  </si>
  <si>
    <t>DF25130</t>
  </si>
  <si>
    <t>25VF0914</t>
  </si>
  <si>
    <t>ubytovanie,strava MSR šachy</t>
  </si>
  <si>
    <t>45705755</t>
  </si>
  <si>
    <t>Gastro Spiš s.r.o.,Harichovce</t>
  </si>
  <si>
    <t>DF25131</t>
  </si>
  <si>
    <t>2540589</t>
  </si>
  <si>
    <t xml:space="preserve">webhosting </t>
  </si>
  <si>
    <t>36743852</t>
  </si>
  <si>
    <t>Webhouse, s.r.o.,Trnava</t>
  </si>
  <si>
    <t>DF25132</t>
  </si>
  <si>
    <t>1020251095</t>
  </si>
  <si>
    <t>odborné školenie</t>
  </si>
  <si>
    <t>47632470</t>
  </si>
  <si>
    <t>PregmaSys s.r.o., Myjava</t>
  </si>
  <si>
    <t>DF25133</t>
  </si>
  <si>
    <t>20250165</t>
  </si>
  <si>
    <t>MSR šach</t>
  </si>
  <si>
    <t>DF25134</t>
  </si>
  <si>
    <t>202519</t>
  </si>
  <si>
    <t>prenájom kolkárne Levoča Cup</t>
  </si>
  <si>
    <t>TJ SLAVOJ Veľký Šariš</t>
  </si>
  <si>
    <t>DF25135</t>
  </si>
  <si>
    <t>202500109</t>
  </si>
  <si>
    <t>Trofeje Levoča Cup</t>
  </si>
  <si>
    <t>6054171</t>
  </si>
  <si>
    <t>DF25136</t>
  </si>
  <si>
    <t>Tréningová činnosť v AST</t>
  </si>
  <si>
    <t>DF25137</t>
  </si>
  <si>
    <t>202527</t>
  </si>
  <si>
    <t>DF25138</t>
  </si>
  <si>
    <t>1020251137</t>
  </si>
  <si>
    <t>prístup na školenia</t>
  </si>
  <si>
    <t>DF25163</t>
  </si>
  <si>
    <t>24250800</t>
  </si>
  <si>
    <t>ubytovanie,strava Dunajský pohár</t>
  </si>
  <si>
    <t>31391621</t>
  </si>
  <si>
    <t>STH Stavohotely,a.s., Hotel Nivy,Bratislava</t>
  </si>
  <si>
    <t>DF25139</t>
  </si>
  <si>
    <t>2025077</t>
  </si>
  <si>
    <t>ubytovanie Levoča Cup</t>
  </si>
  <si>
    <t>36451134</t>
  </si>
  <si>
    <t>Hotel ARKADA s.r.o.,Levoča</t>
  </si>
  <si>
    <t>DF25140</t>
  </si>
  <si>
    <t>6/2025</t>
  </si>
  <si>
    <t>strava LevočA Cup</t>
  </si>
  <si>
    <t>40857263</t>
  </si>
  <si>
    <t>Planeta Levoča</t>
  </si>
  <si>
    <t>DF25141</t>
  </si>
  <si>
    <t>5/2025</t>
  </si>
  <si>
    <t>náklady na 4.ročník turnaja v kolkoch-memoriál Zlatice Hrnčárovej</t>
  </si>
  <si>
    <t>TJ Duslo Šaľa</t>
  </si>
  <si>
    <t>DF25142</t>
  </si>
  <si>
    <t>20250080</t>
  </si>
  <si>
    <t>preprava Levoča Cup</t>
  </si>
  <si>
    <t>52278883</t>
  </si>
  <si>
    <t>BENTOUR s.r.o.,Levoča</t>
  </si>
  <si>
    <t>DF25143</t>
  </si>
  <si>
    <t>0182025</t>
  </si>
  <si>
    <t>Tréningy-Dinosauri</t>
  </si>
  <si>
    <t>odvody 9/25</t>
  </si>
  <si>
    <t>mzdy 9/25</t>
  </si>
  <si>
    <t>DF25144</t>
  </si>
  <si>
    <t>083250083</t>
  </si>
  <si>
    <t>strava Levoča cup</t>
  </si>
  <si>
    <t>34803459</t>
  </si>
  <si>
    <t>Róbert Rusňák,Levoča</t>
  </si>
  <si>
    <t>20250042</t>
  </si>
  <si>
    <t>strava Jastrabi</t>
  </si>
  <si>
    <t>DF25146</t>
  </si>
  <si>
    <t>07/2025</t>
  </si>
  <si>
    <t xml:space="preserve">tréningy AST </t>
  </si>
  <si>
    <t>DF25147</t>
  </si>
  <si>
    <t>FAK2500017</t>
  </si>
  <si>
    <t>obedové menu</t>
  </si>
  <si>
    <t>Gastronomik,s.r.o.,Župčany</t>
  </si>
  <si>
    <t>ID021</t>
  </si>
  <si>
    <t>odmena kontrolóra 3.Q.25</t>
  </si>
  <si>
    <t>odmena kontrolóra 3.Q.25-doplatok</t>
  </si>
  <si>
    <t>DF25148</t>
  </si>
  <si>
    <t>250031</t>
  </si>
  <si>
    <t>36495611</t>
  </si>
  <si>
    <t>Spolros, s.r.o.,Levoča</t>
  </si>
  <si>
    <t>DF25149</t>
  </si>
  <si>
    <t>2542808</t>
  </si>
  <si>
    <t>služby webu</t>
  </si>
  <si>
    <t>DF25150</t>
  </si>
  <si>
    <t>20250514</t>
  </si>
  <si>
    <t>ubytovanie,strava turnaj Vrútky</t>
  </si>
  <si>
    <t>DF25151</t>
  </si>
  <si>
    <t>OF2511001</t>
  </si>
  <si>
    <t xml:space="preserve">tréningy </t>
  </si>
  <si>
    <t>DF25152</t>
  </si>
  <si>
    <t>2025110028</t>
  </si>
  <si>
    <t xml:space="preserve">strava </t>
  </si>
  <si>
    <t>37763041</t>
  </si>
  <si>
    <t>Filip Turčan, Martin</t>
  </si>
  <si>
    <t>DF25153</t>
  </si>
  <si>
    <t>20252484</t>
  </si>
  <si>
    <t>nájom 11/25</t>
  </si>
  <si>
    <t>DF25154</t>
  </si>
  <si>
    <t>20250521</t>
  </si>
  <si>
    <t>občerstvenie,zasdnutie predsedníctva</t>
  </si>
  <si>
    <t>DF25155</t>
  </si>
  <si>
    <t>2025013</t>
  </si>
  <si>
    <t>DF25162</t>
  </si>
  <si>
    <t>251001</t>
  </si>
  <si>
    <t>náklady spojené s tréningami-</t>
  </si>
  <si>
    <t>ID022</t>
  </si>
  <si>
    <t>odvody 10/2025,DÚ,SP,ZP</t>
  </si>
  <si>
    <t>mdzy za 10/25</t>
  </si>
  <si>
    <t>Levoča Cup-strava</t>
  </si>
  <si>
    <t>ID023</t>
  </si>
  <si>
    <t>preplatenie športovej prípravy</t>
  </si>
  <si>
    <t>ID024</t>
  </si>
  <si>
    <t>športové potreby</t>
  </si>
  <si>
    <t>ID025</t>
  </si>
  <si>
    <t>preplatenie šport.prípravy august</t>
  </si>
  <si>
    <t>ID026</t>
  </si>
  <si>
    <t>preplatenie šport.prípravy Šach</t>
  </si>
  <si>
    <t>ID027</t>
  </si>
  <si>
    <t>preplatenie šport.prípravy Šach-oktober</t>
  </si>
  <si>
    <t>DF25164</t>
  </si>
  <si>
    <t>20250546</t>
  </si>
  <si>
    <t xml:space="preserve">zasadnutie ŚK </t>
  </si>
  <si>
    <t>DF25165</t>
  </si>
  <si>
    <t>725070182</t>
  </si>
  <si>
    <t>DF25166</t>
  </si>
  <si>
    <t>102025029</t>
  </si>
  <si>
    <t>tréningy-kolky</t>
  </si>
  <si>
    <t>DF25167</t>
  </si>
  <si>
    <t>10250053</t>
  </si>
  <si>
    <t>štartovné MS Singapur, 2 osoby</t>
  </si>
  <si>
    <t>SPAV, Bratislava</t>
  </si>
  <si>
    <t>DF25168</t>
  </si>
  <si>
    <t>102025031</t>
  </si>
  <si>
    <t>prenájom kolkárne -jesenné zápasy</t>
  </si>
  <si>
    <t>DF25169</t>
  </si>
  <si>
    <t>odmena-rozhodovanie AST</t>
  </si>
  <si>
    <t>DF25170</t>
  </si>
  <si>
    <t>DF25171</t>
  </si>
  <si>
    <t>DF25172</t>
  </si>
  <si>
    <t>47391979</t>
  </si>
  <si>
    <t>Silvia Kašprová,Levoča</t>
  </si>
  <si>
    <t>DF25175</t>
  </si>
  <si>
    <t>117174</t>
  </si>
  <si>
    <t>22..12.25</t>
  </si>
  <si>
    <t>podpora lyžovania-športové oblečenie</t>
  </si>
  <si>
    <t>SE559250794001</t>
  </si>
  <si>
    <t>HUSKI WEAR,Billdal</t>
  </si>
  <si>
    <t>odmena rozhodca</t>
  </si>
  <si>
    <t>DF25173</t>
  </si>
  <si>
    <t>2025-04</t>
  </si>
  <si>
    <t>nájomné kolkárne</t>
  </si>
  <si>
    <t>DF25174</t>
  </si>
  <si>
    <t>2025097</t>
  </si>
  <si>
    <t>ID029</t>
  </si>
  <si>
    <t>preplatenie nákladov ŠP</t>
  </si>
  <si>
    <t>ID030</t>
  </si>
  <si>
    <t>preplatenie nákladov ŠP-halové veslovanie,november 2025</t>
  </si>
  <si>
    <t>p. Marián Tóth</t>
  </si>
  <si>
    <t>26DF0001</t>
  </si>
  <si>
    <t>prenájom kolkárne-zápasy v roku 2025</t>
  </si>
  <si>
    <t>26DF0002</t>
  </si>
  <si>
    <t>251219</t>
  </si>
  <si>
    <t>ŠK MH SLOVAKIA</t>
  </si>
  <si>
    <t>rozhodcovské služby za ligové stretnutia v AST</t>
  </si>
  <si>
    <t>26DF0003</t>
  </si>
  <si>
    <t>3/2025</t>
  </si>
  <si>
    <t>Správa telovýchovných zariadení-Spišská Nová Ves</t>
  </si>
  <si>
    <t>prenájom kolkárne na zápasy Š NSŠ Scorpioni Nitra</t>
  </si>
  <si>
    <t>Kolkársky klub Preseľany</t>
  </si>
  <si>
    <t>26DF0004</t>
  </si>
  <si>
    <t>20260001</t>
  </si>
  <si>
    <t>Zápasy a tréningy Male Šintava</t>
  </si>
  <si>
    <t>26DF0005</t>
  </si>
  <si>
    <t>trofeje MSR omsr</t>
  </si>
  <si>
    <t>26DF0006</t>
  </si>
  <si>
    <t>20252615</t>
  </si>
  <si>
    <t>Mesto Martin nájom 12/2025</t>
  </si>
  <si>
    <t xml:space="preserve">Mesto Martin </t>
  </si>
  <si>
    <t>26DF0007</t>
  </si>
  <si>
    <t>01/2026</t>
  </si>
  <si>
    <t>34010602</t>
  </si>
  <si>
    <t>Meststý kolkársky klub Stará Turá</t>
  </si>
  <si>
    <t>26DF0008</t>
  </si>
  <si>
    <t>26/002</t>
  </si>
  <si>
    <t>prenájom kolkárne Stará Turá-MSR v kolkoch 2026</t>
  </si>
  <si>
    <t>ubytovanie Stará Turá pre účastníkov-MSR v kolkoch 2026</t>
  </si>
  <si>
    <t>43450181</t>
  </si>
  <si>
    <t>Zuzana Mišiovičová-Penzión Šport, Stará Turá</t>
  </si>
  <si>
    <t>26DF0009</t>
  </si>
  <si>
    <t>20260016</t>
  </si>
  <si>
    <t>potlač búnd</t>
  </si>
  <si>
    <t>Nadežda Mrížová-ARTES  reklama</t>
  </si>
  <si>
    <t>202600002</t>
  </si>
  <si>
    <t>46054171</t>
  </si>
  <si>
    <t>26DF0010</t>
  </si>
  <si>
    <t>26DF0011</t>
  </si>
  <si>
    <t>26DF0012</t>
  </si>
  <si>
    <t>26DF0013</t>
  </si>
  <si>
    <t>Manažérske služby 9/25</t>
  </si>
  <si>
    <t>Manažérske služby 10/25</t>
  </si>
  <si>
    <t>Manažérske služby 11/25</t>
  </si>
  <si>
    <t>Manažérske služby 12/25</t>
  </si>
  <si>
    <t>mzdy 01/2026</t>
  </si>
  <si>
    <t>odvody 01/2026</t>
  </si>
  <si>
    <t>ID26001</t>
  </si>
  <si>
    <t>mzdy 02/2026</t>
  </si>
  <si>
    <t>odvody 02/2026</t>
  </si>
  <si>
    <t>26DF0014</t>
  </si>
  <si>
    <t>Zasadnutie predsedníczva v Burra restaurant</t>
  </si>
  <si>
    <t>26DF0015</t>
  </si>
  <si>
    <t>Mesto Martin nájom 01/2026</t>
  </si>
  <si>
    <t>26DF0016</t>
  </si>
  <si>
    <t>Cestovný príkaz-Píšová zo zasadnutia 16.1.2026</t>
  </si>
  <si>
    <t>Paulína Píšová</t>
  </si>
  <si>
    <t>ID26002</t>
  </si>
  <si>
    <t>ID26003</t>
  </si>
  <si>
    <t>202600006</t>
  </si>
  <si>
    <t>tlač-štartovná listina MSR v kolkoch</t>
  </si>
  <si>
    <t>ID26004</t>
  </si>
  <si>
    <t>Odmena kontrolóra 4Q/2025</t>
  </si>
  <si>
    <t>26DF0017</t>
  </si>
  <si>
    <t>20260080</t>
  </si>
  <si>
    <t>Zasadnutie komisie v Burra restaurant</t>
  </si>
  <si>
    <t>26DF0018</t>
  </si>
  <si>
    <t>8126009070</t>
  </si>
  <si>
    <t>Letenky na MS v Čiernej hore-šach</t>
  </si>
  <si>
    <t>26DF0019</t>
  </si>
  <si>
    <t>ID26005</t>
  </si>
  <si>
    <t>Vyúčtovanie nákladov za OMSR</t>
  </si>
  <si>
    <t>20260038</t>
  </si>
  <si>
    <t>Zasadnutie komisie-AST</t>
  </si>
  <si>
    <t>31634281</t>
  </si>
  <si>
    <t>SLOVIMEX-TRADING, a.r.o.-Žilina</t>
  </si>
  <si>
    <t>26DF0020</t>
  </si>
  <si>
    <t>201569639</t>
  </si>
  <si>
    <t>Kancelária-Náplne do tlačiarne</t>
  </si>
  <si>
    <t>Gigaprint.sk, s.r.o.</t>
  </si>
  <si>
    <t>ID26006</t>
  </si>
  <si>
    <t>S25SVKNPB0003-004</t>
  </si>
  <si>
    <t>IBSA LICENCIE NA LETNÚ SEZÓNU 2025</t>
  </si>
  <si>
    <t>IBSA, BonN, Germany</t>
  </si>
  <si>
    <t>DF25</t>
  </si>
  <si>
    <t xml:space="preserve">DF25 </t>
  </si>
  <si>
    <t>S25SVKNPB0002-012</t>
  </si>
  <si>
    <t>F250351134</t>
  </si>
  <si>
    <t>Daffer-kancelárske potreby</t>
  </si>
  <si>
    <t>Daffer spol. s r.o.</t>
  </si>
  <si>
    <t>FV25012</t>
  </si>
  <si>
    <t>KOUVAR, s.r.o., Bratislava-Dúbravka</t>
  </si>
  <si>
    <t>52151603</t>
  </si>
  <si>
    <t>Dodanie jedla</t>
  </si>
  <si>
    <t>20251181</t>
  </si>
  <si>
    <t>Mesto Martin 05/2025</t>
  </si>
  <si>
    <t>25012</t>
  </si>
  <si>
    <t>pobyt v  zariadení PARK HOTEL Čingov</t>
  </si>
  <si>
    <t>GASTRO SPIŠ s.r.o., Harichovce</t>
  </si>
  <si>
    <t>01/2025</t>
  </si>
  <si>
    <t>Medzinárodný turnaj v kolkoch Šaľa</t>
  </si>
  <si>
    <t>250100045</t>
  </si>
  <si>
    <t>OBČERSTVENIE CZT</t>
  </si>
  <si>
    <t>43678360</t>
  </si>
  <si>
    <t>Miroslav Furmanek, Cernina</t>
  </si>
  <si>
    <t xml:space="preserve">DF25188 </t>
  </si>
  <si>
    <t>DF25187</t>
  </si>
  <si>
    <t>20250004</t>
  </si>
  <si>
    <t>Zápasy a tréningy Male Šintava na kolkárni v Piešťanoch</t>
  </si>
  <si>
    <t>MKK Piešťany</t>
  </si>
  <si>
    <t>20250152</t>
  </si>
  <si>
    <t>Zasadnutie komisie AST</t>
  </si>
  <si>
    <t>FV251583</t>
  </si>
  <si>
    <t>medaile a poháre</t>
  </si>
  <si>
    <t>46936238</t>
  </si>
  <si>
    <t>3G, s.r.o. Bartošovce</t>
  </si>
  <si>
    <t>2020675459</t>
  </si>
  <si>
    <t>Showdown stôl</t>
  </si>
  <si>
    <t>Jiří Trnečka</t>
  </si>
  <si>
    <t>1000050325</t>
  </si>
  <si>
    <t>Medaile a trofeje</t>
  </si>
  <si>
    <t xml:space="preserve"> 35774282</t>
  </si>
  <si>
    <t>Victory sport, spol. s r.o.</t>
  </si>
  <si>
    <t>tričká rozhodca ast</t>
  </si>
  <si>
    <t xml:space="preserve"> 2025003954</t>
  </si>
  <si>
    <t>50622234</t>
  </si>
  <si>
    <t>Simply Vision, s.r.o.</t>
  </si>
  <si>
    <t>20251183</t>
  </si>
  <si>
    <t>strojár ubytovanie turnaj mravce</t>
  </si>
  <si>
    <t>Holenda preplatenie nákladov športovej pripravy</t>
  </si>
  <si>
    <t xml:space="preserve">ID </t>
  </si>
  <si>
    <t>R. Holenda</t>
  </si>
  <si>
    <t>7/2025</t>
  </si>
  <si>
    <t>Svrčia prenájom priestorov AST</t>
  </si>
  <si>
    <t>31746632</t>
  </si>
  <si>
    <t>Spojená škola internátna Svrčia, BA</t>
  </si>
  <si>
    <t>010/25</t>
  </si>
  <si>
    <t>Showdown World Cup 2025-členský poplatok</t>
  </si>
  <si>
    <t>49276689</t>
  </si>
  <si>
    <t>Czech Blind Sports Federation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</si>
</sst>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406">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58"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49" fontId="1" fillId="7" borderId="0" xfId="0" applyNumberFormat="1" applyFont="1" applyFill="1" applyAlignment="1" applyProtection="1">
      <alignment vertical="top" wrapText="1"/>
      <protection locked="0"/>
    </xf>
    <xf numFmtId="164" fontId="1" fillId="7" borderId="0" xfId="0" applyNumberFormat="1" applyFont="1" applyFill="1" applyAlignment="1" applyProtection="1">
      <alignment vertical="top"/>
      <protection locked="0"/>
    </xf>
    <xf numFmtId="49" fontId="1" fillId="7" borderId="1" xfId="0" applyNumberFormat="1" applyFont="1" applyFill="1" applyBorder="1" applyAlignment="1" applyProtection="1">
      <alignment vertical="top" wrapText="1"/>
      <protection locked="0"/>
    </xf>
    <xf numFmtId="4" fontId="1" fillId="7" borderId="1" xfId="0" applyNumberFormat="1" applyFont="1" applyFill="1" applyBorder="1" applyAlignment="1" applyProtection="1">
      <alignment vertical="top"/>
      <protection locked="0"/>
    </xf>
    <xf numFmtId="3" fontId="1" fillId="7" borderId="1" xfId="0" applyNumberFormat="1" applyFont="1" applyFill="1" applyBorder="1" applyAlignment="1" applyProtection="1">
      <alignment horizontal="center" vertical="top"/>
      <protection locked="0"/>
    </xf>
    <xf numFmtId="0" fontId="1" fillId="7" borderId="1" xfId="0" applyFont="1" applyFill="1" applyBorder="1" applyProtection="1">
      <protection locked="0"/>
    </xf>
    <xf numFmtId="14" fontId="1" fillId="7" borderId="1" xfId="0" applyNumberFormat="1" applyFont="1" applyFill="1" applyBorder="1" applyProtection="1">
      <protection locked="0"/>
    </xf>
    <xf numFmtId="4" fontId="1" fillId="7" borderId="1" xfId="0" applyNumberFormat="1" applyFont="1" applyFill="1" applyBorder="1" applyProtection="1">
      <protection locked="0"/>
    </xf>
    <xf numFmtId="3" fontId="1" fillId="7" borderId="1" xfId="0" applyNumberFormat="1" applyFont="1" applyFill="1" applyBorder="1" applyAlignment="1" applyProtection="1">
      <alignment horizontal="center"/>
      <protection locked="0"/>
    </xf>
    <xf numFmtId="0" fontId="1" fillId="7" borderId="1" xfId="0" applyFont="1" applyFill="1" applyBorder="1" applyAlignment="1" applyProtection="1">
      <alignment horizontal="left"/>
      <protection locked="0"/>
    </xf>
    <xf numFmtId="49" fontId="1" fillId="3" borderId="0" xfId="0" applyNumberFormat="1" applyFont="1" applyFill="1" applyAlignment="1" applyProtection="1">
      <alignment horizontal="left" vertical="top" wrapText="1"/>
      <protection locked="0"/>
    </xf>
    <xf numFmtId="49" fontId="1" fillId="7" borderId="0" xfId="0" applyNumberFormat="1" applyFont="1" applyFill="1" applyAlignment="1" applyProtection="1">
      <alignment horizontal="left" vertical="top" wrapText="1"/>
      <protection locked="0"/>
    </xf>
    <xf numFmtId="3" fontId="1" fillId="7" borderId="0" xfId="0" applyNumberFormat="1" applyFont="1" applyFill="1" applyBorder="1" applyAlignment="1" applyProtection="1">
      <alignment horizontal="center" vertical="top"/>
      <protection locked="0"/>
    </xf>
    <xf numFmtId="2" fontId="1" fillId="3" borderId="0" xfId="0" applyNumberFormat="1" applyFont="1" applyFill="1" applyAlignment="1" applyProtection="1">
      <alignment vertical="top"/>
      <protection locked="0"/>
    </xf>
    <xf numFmtId="0" fontId="53" fillId="0" borderId="0" xfId="0" applyFont="1"/>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98" val="7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2402702</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29"/>
      <c r="D1" s="32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5" customHeight="1" x14ac:dyDescent="0.15">
      <c r="A19" s="21"/>
      <c r="B19" s="257"/>
      <c r="C19" s="21"/>
    </row>
    <row r="20" spans="1:4" ht="26.25" customHeight="1" x14ac:dyDescent="0.15">
      <c r="A20" s="297" t="s">
        <v>8</v>
      </c>
      <c r="C20" s="21"/>
    </row>
    <row r="21" spans="1:4" ht="42" x14ac:dyDescent="0.15">
      <c r="A21" s="19" t="s">
        <v>9</v>
      </c>
      <c r="C21" s="330"/>
      <c r="D21" s="330"/>
    </row>
    <row r="22" spans="1:4" x14ac:dyDescent="0.15">
      <c r="C22" s="331"/>
      <c r="D22" s="330"/>
    </row>
    <row r="23" spans="1:4" ht="70" x14ac:dyDescent="0.15">
      <c r="A23" s="23" t="s">
        <v>1353</v>
      </c>
      <c r="C23" s="255"/>
      <c r="D23" s="256"/>
    </row>
    <row r="24" spans="1:4" ht="12.75" customHeight="1" x14ac:dyDescent="0.15">
      <c r="C24" s="327"/>
      <c r="D24" s="32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5" customHeight="1" x14ac:dyDescent="0.15"/>
    <row r="33" spans="1:3" ht="15.75" customHeight="1" x14ac:dyDescent="0.15">
      <c r="A33" s="19" t="s">
        <v>1335</v>
      </c>
    </row>
    <row r="34" spans="1:3" ht="12.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5" customHeight="1" x14ac:dyDescent="0.15">
      <c r="A66" s="23" t="s">
        <v>20</v>
      </c>
    </row>
    <row r="68" spans="1:1" ht="18" x14ac:dyDescent="0.15">
      <c r="A68" s="258" t="s">
        <v>21</v>
      </c>
    </row>
    <row r="70" spans="1:1" ht="174.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1" t="str">
        <f>Spolu!C3&amp;", "&amp;Spolu!C6</f>
        <v>Slovenská asociácia zrakovo postihnutých športovcov, Kúpeľná 1843/81, Bojnice, 972 01</v>
      </c>
      <c r="B1" s="381"/>
      <c r="C1" s="381"/>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2" t="s">
        <v>1252</v>
      </c>
      <c r="F3" s="383"/>
      <c r="N3" s="137" t="str">
        <f t="shared" si="0"/>
        <v>c - príspevok Slovenskému paralympijskému výboru</v>
      </c>
      <c r="O3" s="137" t="s">
        <v>343</v>
      </c>
      <c r="P3" s="137" t="str">
        <f>Spolu!B19</f>
        <v>príspevok Slovenskému paralympijskému výboru</v>
      </c>
    </row>
    <row r="4" spans="1:16" ht="45.75" customHeight="1" x14ac:dyDescent="0.15">
      <c r="E4" s="383"/>
      <c r="F4" s="383"/>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25" customHeight="1" x14ac:dyDescent="0.15">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1373</v>
      </c>
      <c r="N13" s="137" t="str">
        <f t="shared" si="0"/>
        <v>m - organizácia tradičných športových podujatí</v>
      </c>
      <c r="O13" s="137" t="s">
        <v>362</v>
      </c>
      <c r="P13" s="137" t="str">
        <f>Spolu!B29</f>
        <v>organizácia tradičných športových podujatí</v>
      </c>
    </row>
    <row r="14" spans="1:16" ht="34.25" customHeight="1" x14ac:dyDescent="0.15">
      <c r="A14" s="139" t="s">
        <v>1267</v>
      </c>
      <c r="B14" s="386" t="s">
        <v>1285</v>
      </c>
      <c r="C14" s="387"/>
      <c r="F14" s="311"/>
      <c r="N14" s="137" t="str">
        <f t="shared" si="0"/>
        <v xml:space="preserve">n - </v>
      </c>
      <c r="O14" s="137" t="s">
        <v>364</v>
      </c>
    </row>
    <row r="15" spans="1:16" ht="34.25" customHeight="1" x14ac:dyDescent="0.15">
      <c r="A15" s="139" t="s">
        <v>1286</v>
      </c>
      <c r="B15" s="386"/>
      <c r="C15" s="387"/>
      <c r="F15" s="389"/>
      <c r="N15" s="137" t="str">
        <f t="shared" si="0"/>
        <v xml:space="preserve">o - </v>
      </c>
      <c r="O15" s="137" t="s">
        <v>365</v>
      </c>
    </row>
    <row r="16" spans="1:16" x14ac:dyDescent="0.15">
      <c r="A16" s="139" t="s">
        <v>1270</v>
      </c>
      <c r="B16" s="142">
        <f>F8</f>
        <v>0</v>
      </c>
      <c r="C16" s="137"/>
      <c r="F16" s="389"/>
      <c r="N16" s="137" t="str">
        <f t="shared" si="0"/>
        <v xml:space="preserve">p - </v>
      </c>
      <c r="O16" s="137" t="s">
        <v>366</v>
      </c>
    </row>
    <row r="17" spans="1:16" ht="32" customHeight="1" x14ac:dyDescent="0.15">
      <c r="A17" s="139" t="s">
        <v>1273</v>
      </c>
      <c r="B17" s="142">
        <f>F9</f>
        <v>0</v>
      </c>
      <c r="C17" s="137"/>
      <c r="F17" s="389"/>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30841798</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8" t="s">
        <v>1278</v>
      </c>
      <c r="C24" s="388"/>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90" t="s">
        <v>1291</v>
      </c>
      <c r="B2" s="390"/>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2" t="s">
        <v>57</v>
      </c>
      <c r="B1" s="332"/>
      <c r="C1" s="332"/>
      <c r="D1" s="332"/>
      <c r="E1" s="332"/>
      <c r="F1" s="332"/>
      <c r="G1" s="332"/>
      <c r="H1" s="332"/>
      <c r="I1" s="52"/>
      <c r="J1" s="37"/>
    </row>
    <row r="2" spans="1:11" ht="16" x14ac:dyDescent="0.2">
      <c r="A2" s="338" t="s">
        <v>58</v>
      </c>
      <c r="B2" s="338"/>
      <c r="C2" s="338"/>
      <c r="D2" s="338"/>
      <c r="E2" s="338"/>
      <c r="F2" s="338"/>
      <c r="G2" s="338"/>
      <c r="H2" s="336" t="str">
        <f>+Doklady!I100</f>
        <v>V4</v>
      </c>
      <c r="I2" s="336"/>
    </row>
    <row r="3" spans="1:11" ht="14" x14ac:dyDescent="0.15">
      <c r="A3" s="40"/>
      <c r="B3" s="40"/>
      <c r="C3" s="40"/>
      <c r="D3" s="40"/>
      <c r="E3" s="40"/>
      <c r="F3" s="40"/>
      <c r="G3" s="40"/>
      <c r="H3" s="337">
        <f>+Doklady!I101</f>
        <v>45961</v>
      </c>
      <c r="I3" s="337"/>
    </row>
    <row r="4" spans="1:11" ht="15.75" customHeight="1" x14ac:dyDescent="0.15">
      <c r="A4" s="41" t="s">
        <v>59</v>
      </c>
      <c r="B4" s="333" t="s">
        <v>60</v>
      </c>
      <c r="C4" s="334"/>
      <c r="D4" s="334"/>
      <c r="E4" s="33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4" priority="2" stopIfTrue="1">
      <formula>$A78&lt;&gt;""</formula>
    </cfRule>
  </conditionalFormatting>
  <conditionalFormatting sqref="A8:I76 I78">
    <cfRule type="expression" dxfId="93" priority="7" stopIfTrue="1">
      <formula>$A8&lt;&gt;""</formula>
    </cfRule>
  </conditionalFormatting>
  <conditionalFormatting sqref="B78:H2888">
    <cfRule type="expression" dxfId="92" priority="3" stopIfTrue="1">
      <formula>$A78&lt;&gt;""</formula>
    </cfRule>
  </conditionalFormatting>
  <conditionalFormatting sqref="D2886:D2913">
    <cfRule type="expression" dxfId="9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1" t="s">
        <v>311</v>
      </c>
      <c r="B1" s="342"/>
      <c r="C1" s="174">
        <v>45688</v>
      </c>
      <c r="D1" s="26"/>
      <c r="G1" s="252">
        <v>45688</v>
      </c>
    </row>
    <row r="2" spans="1:7" ht="14" x14ac:dyDescent="0.15">
      <c r="A2" s="28"/>
      <c r="B2" s="28"/>
      <c r="G2" s="252">
        <v>45716</v>
      </c>
    </row>
    <row r="3" spans="1:7" ht="14" x14ac:dyDescent="0.15">
      <c r="A3" s="30" t="s">
        <v>312</v>
      </c>
      <c r="B3" s="339" t="str">
        <f>INDEX(Adr!B:B,Doklady!B102+1)</f>
        <v>Slovenská asociácia zrakovo postihnutých športovcov</v>
      </c>
      <c r="C3" s="339"/>
      <c r="D3" s="339"/>
      <c r="G3" s="252">
        <v>45747</v>
      </c>
    </row>
    <row r="4" spans="1:7" ht="14" x14ac:dyDescent="0.15">
      <c r="A4" s="30" t="s">
        <v>313</v>
      </c>
      <c r="B4" s="29" t="str">
        <f>RIGHT("0000"&amp;INDEX(Adr!A:A,Doklady!B102+1),8)</f>
        <v>30841798</v>
      </c>
      <c r="G4" s="252">
        <v>45777</v>
      </c>
    </row>
    <row r="5" spans="1:7" ht="14" x14ac:dyDescent="0.15">
      <c r="A5" s="30" t="s">
        <v>314</v>
      </c>
      <c r="B5" s="29" t="str">
        <f>INDEX(Adr!D:D,Doklady!B102+1)&amp;", "&amp;INDEX(Adr!E:E,Doklady!B102+1)</f>
        <v>Kúpeľná 1843/81, Bojnice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0</v>
      </c>
      <c r="G15" s="252"/>
    </row>
    <row r="16" spans="1:7" ht="14" x14ac:dyDescent="0.15">
      <c r="G16" s="252"/>
    </row>
    <row r="17" spans="1:5" ht="72" customHeight="1" x14ac:dyDescent="0.15">
      <c r="A17" s="340" t="s">
        <v>328</v>
      </c>
      <c r="B17" s="340"/>
      <c r="C17" s="340"/>
      <c r="D17" s="34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 zoomScaleNormal="100" workbookViewId="0">
      <selection activeCell="B144" sqref="B144"/>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2" t="s">
        <v>329</v>
      </c>
      <c r="B1" s="362"/>
      <c r="C1" s="362"/>
      <c r="D1" s="362"/>
      <c r="E1" s="362"/>
      <c r="F1" s="362"/>
      <c r="G1" s="362"/>
      <c r="H1" s="362"/>
      <c r="I1" s="362"/>
    </row>
    <row r="2" spans="1:26" ht="7.5" customHeight="1" x14ac:dyDescent="0.15">
      <c r="C2" s="8"/>
      <c r="D2" s="8"/>
      <c r="E2" s="8"/>
      <c r="F2" s="8"/>
      <c r="G2" s="8"/>
      <c r="H2" s="8"/>
      <c r="I2" s="8"/>
    </row>
    <row r="3" spans="1:26" s="9" customFormat="1" ht="26" customHeight="1" x14ac:dyDescent="0.15">
      <c r="B3" s="160" t="s">
        <v>59</v>
      </c>
      <c r="C3" s="363" t="str">
        <f>INDEX(Adr!B2:B244,Doklady!B102)</f>
        <v>Slovenská asociácia zrakovo postihnutých športovcov</v>
      </c>
      <c r="D3" s="363"/>
      <c r="E3" s="363"/>
      <c r="F3" s="363"/>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30841798</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Kúpeľná 1843/81, Bojnice, 972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4" t="s">
        <v>334</v>
      </c>
      <c r="F9" s="365"/>
      <c r="J9" s="8"/>
      <c r="L9" s="118"/>
      <c r="M9" s="118"/>
      <c r="N9" s="118"/>
      <c r="O9" s="118"/>
      <c r="P9" s="118"/>
      <c r="Q9" s="118"/>
      <c r="R9" s="118"/>
      <c r="S9" s="118"/>
    </row>
    <row r="10" spans="1:26" ht="18" x14ac:dyDescent="0.2">
      <c r="A10" s="69" t="s">
        <v>317</v>
      </c>
      <c r="B10" s="70" t="s">
        <v>318</v>
      </c>
      <c r="C10" s="126">
        <f>SUMIF(FP!J:J,Doklady!$B$1&amp;A10,FP!D:D)</f>
        <v>0</v>
      </c>
      <c r="D10" s="126">
        <f>C10-E10</f>
        <v>0</v>
      </c>
      <c r="E10" s="358">
        <f>SUMIF(K:K,A10,I:I)</f>
        <v>0</v>
      </c>
      <c r="F10" s="359"/>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66">
        <f>+I39-I42+I44-I47</f>
        <v>0</v>
      </c>
      <c r="F11" s="367"/>
      <c r="J11" s="176"/>
      <c r="L11" s="161">
        <f>L41</f>
        <v>2</v>
      </c>
      <c r="M11" s="118"/>
      <c r="N11" s="118"/>
      <c r="O11" s="118"/>
      <c r="P11" s="118"/>
      <c r="Q11" s="118"/>
      <c r="R11" s="118"/>
      <c r="S11" s="118"/>
    </row>
    <row r="12" spans="1:26" ht="18" x14ac:dyDescent="0.2">
      <c r="A12" s="69" t="s">
        <v>321</v>
      </c>
      <c r="B12" s="70" t="s">
        <v>322</v>
      </c>
      <c r="C12" s="126">
        <f>SUMIF(FP!J:J,Doklady!$B$1&amp;A12,FP!D:D)</f>
        <v>174534</v>
      </c>
      <c r="D12" s="126">
        <f>C12-E12</f>
        <v>165882.64999999997</v>
      </c>
      <c r="E12" s="358">
        <f>SUMIF(K:K,A12,I:I)</f>
        <v>8651.3500000000349</v>
      </c>
      <c r="F12" s="359"/>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58">
        <f>SUMIF(K:K,A13,I:I)</f>
        <v>0</v>
      </c>
      <c r="F13" s="359"/>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8">
        <f>SUMIF(K:K,A14,I:I)</f>
        <v>0</v>
      </c>
      <c r="F14" s="369"/>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50" t="s">
        <v>337</v>
      </c>
      <c r="C16" s="351"/>
      <c r="D16" s="351"/>
      <c r="E16" s="351"/>
      <c r="F16" s="351"/>
      <c r="G16" s="351"/>
      <c r="H16" s="352"/>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3" t="s">
        <v>340</v>
      </c>
      <c r="C17" s="353"/>
      <c r="D17" s="353"/>
      <c r="E17" s="353"/>
      <c r="F17" s="353"/>
      <c r="G17" s="353"/>
      <c r="H17" s="353"/>
      <c r="I17" s="73">
        <f>SUMIF(FP!I:I,Doklady!$B$1&amp;A17,FP!D:D)</f>
        <v>0</v>
      </c>
      <c r="T17" s="86"/>
    </row>
    <row r="18" spans="1:20" x14ac:dyDescent="0.15">
      <c r="A18" s="135" t="s">
        <v>341</v>
      </c>
      <c r="B18" s="353" t="s">
        <v>342</v>
      </c>
      <c r="C18" s="353"/>
      <c r="D18" s="353"/>
      <c r="E18" s="353"/>
      <c r="F18" s="353"/>
      <c r="G18" s="353"/>
      <c r="H18" s="353"/>
      <c r="I18" s="73">
        <f>SUMIF(FP!I:I,Doklady!$B$1&amp;A18,FP!D:D)</f>
        <v>0</v>
      </c>
    </row>
    <row r="19" spans="1:20" ht="12" x14ac:dyDescent="0.15">
      <c r="A19" s="115" t="s">
        <v>343</v>
      </c>
      <c r="B19" s="353" t="s">
        <v>344</v>
      </c>
      <c r="C19" s="353"/>
      <c r="D19" s="353"/>
      <c r="E19" s="353"/>
      <c r="F19" s="353"/>
      <c r="G19" s="353"/>
      <c r="H19" s="353"/>
      <c r="I19" s="73">
        <f>SUMIF(FP!I:I,Doklady!$B$1&amp;A19,FP!D:D)</f>
        <v>174534</v>
      </c>
    </row>
    <row r="20" spans="1:20" x14ac:dyDescent="0.15">
      <c r="A20" s="135" t="s">
        <v>345</v>
      </c>
      <c r="B20" s="347" t="s">
        <v>346</v>
      </c>
      <c r="C20" s="348"/>
      <c r="D20" s="348"/>
      <c r="E20" s="348"/>
      <c r="F20" s="348"/>
      <c r="G20" s="348"/>
      <c r="H20" s="349"/>
      <c r="I20" s="73">
        <f>SUMIF(FP!I:I,Doklady!$B$1&amp;A20,FP!D:D)</f>
        <v>0</v>
      </c>
      <c r="T20" s="86"/>
    </row>
    <row r="21" spans="1:20" ht="12" x14ac:dyDescent="0.15">
      <c r="A21" s="115" t="s">
        <v>347</v>
      </c>
      <c r="B21" s="347" t="s">
        <v>348</v>
      </c>
      <c r="C21" s="348"/>
      <c r="D21" s="348"/>
      <c r="E21" s="348"/>
      <c r="F21" s="348"/>
      <c r="G21" s="348"/>
      <c r="H21" s="349"/>
      <c r="I21" s="73">
        <f>SUMIF(FP!I:I,Doklady!$B$1&amp;A21,FP!D:D)</f>
        <v>0</v>
      </c>
      <c r="T21" s="86"/>
    </row>
    <row r="22" spans="1:20" x14ac:dyDescent="0.15">
      <c r="A22" s="135" t="s">
        <v>349</v>
      </c>
      <c r="B22" s="354" t="s">
        <v>350</v>
      </c>
      <c r="C22" s="355"/>
      <c r="D22" s="355"/>
      <c r="E22" s="355"/>
      <c r="F22" s="355"/>
      <c r="G22" s="355"/>
      <c r="H22" s="356"/>
      <c r="I22" s="73">
        <f>SUMIF(FP!I:I,Doklady!$B$1&amp;A22,FP!D:D)</f>
        <v>0</v>
      </c>
      <c r="T22" s="86"/>
    </row>
    <row r="23" spans="1:20" ht="12" x14ac:dyDescent="0.15">
      <c r="A23" s="115" t="s">
        <v>351</v>
      </c>
      <c r="B23" s="347" t="s">
        <v>352</v>
      </c>
      <c r="C23" s="348"/>
      <c r="D23" s="348"/>
      <c r="E23" s="348"/>
      <c r="F23" s="348"/>
      <c r="G23" s="348"/>
      <c r="H23" s="349"/>
      <c r="I23" s="73">
        <f>SUMIF(FP!I:I,Doklady!$B$1&amp;A23,FP!D:D)</f>
        <v>0</v>
      </c>
      <c r="T23" s="86"/>
    </row>
    <row r="24" spans="1:20" x14ac:dyDescent="0.15">
      <c r="A24" s="135" t="s">
        <v>353</v>
      </c>
      <c r="B24" s="347" t="s">
        <v>354</v>
      </c>
      <c r="C24" s="348"/>
      <c r="D24" s="348"/>
      <c r="E24" s="348"/>
      <c r="F24" s="348"/>
      <c r="G24" s="348"/>
      <c r="H24" s="349"/>
      <c r="I24" s="73">
        <f>SUMIF(FP!I:I,Doklady!$B$1&amp;A24,FP!D:D)</f>
        <v>0</v>
      </c>
      <c r="T24" s="86"/>
    </row>
    <row r="25" spans="1:20" ht="12" x14ac:dyDescent="0.15">
      <c r="A25" s="115" t="s">
        <v>355</v>
      </c>
      <c r="B25" s="370" t="s">
        <v>2236</v>
      </c>
      <c r="C25" s="371"/>
      <c r="D25" s="371"/>
      <c r="E25" s="371"/>
      <c r="F25" s="371"/>
      <c r="G25" s="371"/>
      <c r="H25" s="372"/>
      <c r="I25" s="73">
        <f>SUMIF(FP!I:I,Doklady!$B$1&amp;A25,FP!D:D)</f>
        <v>0</v>
      </c>
      <c r="T25" s="86"/>
    </row>
    <row r="26" spans="1:20" x14ac:dyDescent="0.15">
      <c r="A26" s="135" t="s">
        <v>356</v>
      </c>
      <c r="B26" s="347" t="s">
        <v>357</v>
      </c>
      <c r="C26" s="348"/>
      <c r="D26" s="348"/>
      <c r="E26" s="348"/>
      <c r="F26" s="348"/>
      <c r="G26" s="348"/>
      <c r="H26" s="349"/>
      <c r="I26" s="73">
        <f>SUMIF(FP!I:I,Doklady!$B$1&amp;A26,FP!D:D)</f>
        <v>0</v>
      </c>
      <c r="T26" s="86"/>
    </row>
    <row r="27" spans="1:20" ht="12" x14ac:dyDescent="0.15">
      <c r="A27" s="115" t="s">
        <v>358</v>
      </c>
      <c r="B27" s="347" t="s">
        <v>359</v>
      </c>
      <c r="C27" s="348"/>
      <c r="D27" s="348"/>
      <c r="E27" s="348"/>
      <c r="F27" s="348"/>
      <c r="G27" s="348"/>
      <c r="H27" s="349"/>
      <c r="I27" s="73">
        <f>SUMIF(FP!I:I,Doklady!$B$1&amp;A27,FP!D:D)</f>
        <v>0</v>
      </c>
      <c r="T27" s="86"/>
    </row>
    <row r="28" spans="1:20" x14ac:dyDescent="0.15">
      <c r="A28" s="135" t="s">
        <v>360</v>
      </c>
      <c r="B28" s="347" t="s">
        <v>2990</v>
      </c>
      <c r="C28" s="348"/>
      <c r="D28" s="348"/>
      <c r="E28" s="348"/>
      <c r="F28" s="348"/>
      <c r="G28" s="348"/>
      <c r="H28" s="349"/>
      <c r="I28" s="73">
        <f>SUMIF(FP!I:I,Doklady!$B$1&amp;A28,FP!D:D)</f>
        <v>0</v>
      </c>
      <c r="T28" s="86"/>
    </row>
    <row r="29" spans="1:20" ht="12" x14ac:dyDescent="0.15">
      <c r="A29" s="115" t="s">
        <v>362</v>
      </c>
      <c r="B29" s="347" t="s">
        <v>363</v>
      </c>
      <c r="C29" s="348"/>
      <c r="D29" s="348"/>
      <c r="E29" s="348"/>
      <c r="F29" s="348"/>
      <c r="G29" s="348"/>
      <c r="H29" s="349"/>
      <c r="I29" s="73">
        <f>SUMIF(FP!I:I,Doklady!$B$1&amp;A29,FP!D:D)</f>
        <v>0</v>
      </c>
      <c r="T29" s="86"/>
    </row>
    <row r="30" spans="1:20" hidden="1" x14ac:dyDescent="0.15">
      <c r="A30" s="135" t="s">
        <v>364</v>
      </c>
      <c r="B30" s="347"/>
      <c r="C30" s="348"/>
      <c r="D30" s="348"/>
      <c r="E30" s="348"/>
      <c r="F30" s="348"/>
      <c r="G30" s="348"/>
      <c r="H30" s="349"/>
      <c r="I30" s="73">
        <f>SUMIF(FP!I:I,Doklady!$B$1&amp;A30,FP!D:D)</f>
        <v>0</v>
      </c>
      <c r="T30" s="86"/>
    </row>
    <row r="31" spans="1:20" ht="12" hidden="1" x14ac:dyDescent="0.15">
      <c r="A31" s="115" t="s">
        <v>365</v>
      </c>
      <c r="B31" s="347"/>
      <c r="C31" s="348"/>
      <c r="D31" s="348"/>
      <c r="E31" s="348"/>
      <c r="F31" s="348"/>
      <c r="G31" s="348"/>
      <c r="H31" s="349"/>
      <c r="I31" s="73">
        <f>SUMIF(FP!I:I,Doklady!$B$1&amp;A31,FP!D:D)</f>
        <v>0</v>
      </c>
      <c r="T31" s="86"/>
    </row>
    <row r="32" spans="1:20" hidden="1" x14ac:dyDescent="0.15">
      <c r="A32" s="135" t="s">
        <v>366</v>
      </c>
      <c r="B32" s="343"/>
      <c r="C32" s="344"/>
      <c r="D32" s="344"/>
      <c r="E32" s="344"/>
      <c r="F32" s="344"/>
      <c r="G32" s="344"/>
      <c r="H32" s="345"/>
      <c r="I32" s="73">
        <f>SUMIF(FP!I:I,Doklady!$B$1&amp;A32,FP!D:D)</f>
        <v>0</v>
      </c>
      <c r="T32" s="86"/>
    </row>
    <row r="33" spans="1:21" ht="12" hidden="1" x14ac:dyDescent="0.15">
      <c r="A33" s="115" t="s">
        <v>367</v>
      </c>
      <c r="B33" s="343"/>
      <c r="C33" s="344"/>
      <c r="D33" s="344"/>
      <c r="E33" s="344"/>
      <c r="F33" s="344"/>
      <c r="G33" s="344"/>
      <c r="H33" s="345"/>
      <c r="I33" s="73">
        <f>SUMIF(FP!I:I,Doklady!$B$1&amp;A33,FP!D:D)</f>
        <v>0</v>
      </c>
      <c r="T33" s="86"/>
    </row>
    <row r="34" spans="1:21" hidden="1" x14ac:dyDescent="0.15">
      <c r="A34" s="135" t="s">
        <v>368</v>
      </c>
      <c r="B34" s="346"/>
      <c r="C34" s="346"/>
      <c r="D34" s="346"/>
      <c r="E34" s="346"/>
      <c r="F34" s="346"/>
      <c r="G34" s="346"/>
      <c r="H34" s="346"/>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DSUM(Doklady!A103:J10019,"GGG",Spolu!L40:M42)</f>
        <v>0</v>
      </c>
      <c r="D40" s="78">
        <f>DSUM(Doklady!A103:J10019,"GGG",Spolu!N40:O42)</f>
        <v>0</v>
      </c>
      <c r="E40" s="78">
        <f>DSUM(Doklady!A103:J10019,"GGG",Spolu!P40:Q42)</f>
        <v>0</v>
      </c>
      <c r="F40" s="78">
        <f>DSUM(Doklady!A103:J10019,"GGG",Spolu!R40:S42)</f>
        <v>0</v>
      </c>
      <c r="G40" s="78">
        <f>DSUM(Doklady!A103:J10019,"GGG",Spolu!T40:U42)-H40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DSUM(Doklady!A103:J10019,"GGG",Spolu!L45:M47)</f>
        <v>0</v>
      </c>
      <c r="D45" s="78">
        <f>DSUM(Doklady!A103:J10019,"GGG",Spolu!N45:O47)</f>
        <v>0</v>
      </c>
      <c r="E45" s="78">
        <f>DSUM(Doklady!A103:J10019,"GGG",Spolu!P45:Q47)</f>
        <v>0</v>
      </c>
      <c r="F45" s="78">
        <f>DSUM(Doklady!A103:J10019,"GGG",Spolu!R45:S47)</f>
        <v>0</v>
      </c>
      <c r="G45" s="78">
        <f>DSUM(Doklady!A103:J10019,"GGG",Spolu!T45:U47)-H45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60"/>
      <c r="B50" s="361"/>
      <c r="C50" s="361"/>
      <c r="D50" s="361"/>
      <c r="E50" s="361"/>
      <c r="F50" s="361"/>
      <c r="G50" s="361"/>
      <c r="H50" s="361"/>
      <c r="I50" s="361"/>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c</v>
      </c>
      <c r="B53" s="119" t="str">
        <f>Doklady!H1</f>
        <v>zabezpečenie činnosti a úloh v roku 2025</v>
      </c>
      <c r="C53" s="73">
        <f>IF(A53&lt;&gt;"",INDEX(FP!D:D,Doklady!B$2+(ROW()-53)),"")</f>
        <v>174534</v>
      </c>
      <c r="D53" s="73">
        <f>IF(A53&lt;&gt;"",Doklady!I1-Doklady!J1,"")</f>
        <v>165882.64999999997</v>
      </c>
      <c r="E53" s="73">
        <f>IF(A53&lt;&gt;"",MIN(D53,C53)*Doklady!C1/(1-Doklady!C1),"")</f>
        <v>0</v>
      </c>
      <c r="F53" s="71">
        <f>IF(A53&lt;&gt;"",Doklady!J1,"")</f>
        <v>0</v>
      </c>
      <c r="G53" s="73">
        <f>+IFERROR(HLOOKUP(IF(RIGHT(B53,15)="bežné transfery",LEFT(B53,LEN(B53)-18),0),$J$40:$K$42,3,0),MIN(C53,D53))</f>
        <v>165882.64999999997</v>
      </c>
      <c r="H53" s="71"/>
      <c r="I53" s="73">
        <f>IF(A53&lt;&gt;"",MAX(IF(G53&lt;C53,C53-G53,0)+IF(F53&lt;E53,E53-F53,0),0),0)</f>
        <v>8651.3500000000349</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174534</v>
      </c>
      <c r="D130" s="228">
        <f t="shared" ref="D130:I130" si="9">SUM(D53:D129)</f>
        <v>165882.64999999997</v>
      </c>
      <c r="E130" s="228">
        <f t="shared" si="9"/>
        <v>0</v>
      </c>
      <c r="F130" s="228">
        <f t="shared" si="9"/>
        <v>0</v>
      </c>
      <c r="G130" s="228">
        <f t="shared" si="9"/>
        <v>165882.64999999997</v>
      </c>
      <c r="H130" s="228">
        <f t="shared" si="9"/>
        <v>0</v>
      </c>
      <c r="I130" s="228">
        <f t="shared" si="9"/>
        <v>8651.3500000000349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73"/>
      <c r="E140" s="373"/>
      <c r="F140" s="373"/>
      <c r="G140" s="373"/>
      <c r="H140" s="373"/>
      <c r="I140" s="373"/>
      <c r="J140" s="85"/>
    </row>
    <row r="141" spans="1:26" ht="68.25" customHeight="1" x14ac:dyDescent="0.15">
      <c r="A141" s="9"/>
      <c r="B141" s="281" t="s">
        <v>393</v>
      </c>
      <c r="C141" s="214"/>
      <c r="D141" s="357" t="s">
        <v>394</v>
      </c>
      <c r="E141" s="357"/>
      <c r="F141" s="357"/>
      <c r="G141" s="357"/>
      <c r="H141" s="357"/>
      <c r="I141" s="357"/>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0" priority="43" stopIfTrue="1" operator="lessThanOrEqual">
      <formula>0</formula>
    </cfRule>
    <cfRule type="cellIs" dxfId="89" priority="44" stopIfTrue="1" operator="greaterThan">
      <formula>0</formula>
    </cfRule>
  </conditionalFormatting>
  <conditionalFormatting sqref="D53:D129">
    <cfRule type="expression" dxfId="88" priority="31" stopIfTrue="1">
      <formula>$C53=$D53</formula>
    </cfRule>
    <cfRule type="expression" dxfId="87" priority="33" stopIfTrue="1">
      <formula>$C53&lt;&gt;$D53</formula>
    </cfRule>
  </conditionalFormatting>
  <conditionalFormatting sqref="E9:F9">
    <cfRule type="expression" dxfId="86" priority="38" stopIfTrue="1">
      <formula>SUM($E$10:$F$14)&gt;0</formula>
    </cfRule>
  </conditionalFormatting>
  <conditionalFormatting sqref="G53:G129">
    <cfRule type="expression" dxfId="85" priority="13" stopIfTrue="1">
      <formula>$C53=$G53</formula>
    </cfRule>
    <cfRule type="expression" dxfId="84" priority="14" stopIfTrue="1">
      <formula>$C53&lt;&gt;$G53</formula>
    </cfRule>
  </conditionalFormatting>
  <conditionalFormatting sqref="I42">
    <cfRule type="cellIs" dxfId="83" priority="1" stopIfTrue="1" operator="greaterThan">
      <formula>0</formula>
    </cfRule>
  </conditionalFormatting>
  <conditionalFormatting sqref="I47">
    <cfRule type="cellIs" dxfId="82" priority="15" stopIfTrue="1" operator="greaterThan">
      <formula>0</formula>
    </cfRule>
  </conditionalFormatting>
  <conditionalFormatting sqref="I53:I129">
    <cfRule type="cellIs" dxfId="81" priority="40" stopIfTrue="1" operator="equal">
      <formula>0</formula>
    </cfRule>
    <cfRule type="cellIs" dxfId="8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19"/>
  <sheetViews>
    <sheetView tabSelected="1" topLeftCell="A186" zoomScale="111" zoomScaleNormal="110" workbookViewId="0">
      <selection activeCell="D219" sqref="D219"/>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c - zabezpečenie činnosti a úloh v roku 2025</v>
      </c>
      <c r="B1" s="232" t="str">
        <f>INDEX(Adr!A:A,B102+1)</f>
        <v>30841798</v>
      </c>
      <c r="C1" s="233">
        <f>IF(ROW()&lt;=B$3,INDEX(FP!E:E,B$2+ROW()-1),"")</f>
        <v>0</v>
      </c>
      <c r="D1" s="234" t="str">
        <f>IF(ROW()&lt;=B$3,INDEX(FP!F:F,B$2+ROW()-1),"")</f>
        <v>c</v>
      </c>
      <c r="E1" s="234"/>
      <c r="F1" s="234" t="str">
        <f>IF(ROW()&lt;=B$3,INDEX(FP!G:G,B$2+ROW()-1),"")</f>
        <v>026 03</v>
      </c>
      <c r="G1" s="234"/>
      <c r="H1" s="235" t="str">
        <f>IF(ROW()&lt;=B$3,INDEX(FP!C:C,B$2+ROW()-1),"")</f>
        <v>zabezpečenie činnosti a úloh v roku 2025</v>
      </c>
      <c r="I1" s="236">
        <f>IF(ROW()&lt;=B$3,SUMIF(A$107:A$10061,A1,I$107:I$10061),"")</f>
        <v>165882.64999999997</v>
      </c>
      <c r="J1" s="236">
        <f>IF(ROW()&lt;=B$3,SUMIFS(I$103:I$50061,A$103:A$50061,K1,J$103:J$50061,L1),"")</f>
        <v>0</v>
      </c>
      <c r="K1" s="110" t="str">
        <f>$A1</f>
        <v>c - zabezpečenie činnosti a úloh v roku 2025</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123</v>
      </c>
      <c r="C2" s="233" t="str">
        <f>IF(ROW()&lt;=B$3,INDEX(FP!E:E,B$2+ROW()-1),"")</f>
        <v/>
      </c>
      <c r="D2" s="234" t="str">
        <f>IF(ROW()&lt;=B$3,INDEX(FP!F:F,B$2+ROW()-1),"")</f>
        <v/>
      </c>
      <c r="E2" s="234"/>
      <c r="F2" s="234" t="str">
        <f>IF(ROW()&lt;=B$3,INDEX(FP!G:G,B$2+ROW()-1),"")</f>
        <v/>
      </c>
      <c r="G2" s="234"/>
      <c r="H2" s="235" t="str">
        <f>IF(ROW()&lt;=B$3,INDEX(FP!C:C,B$2+ROW()-1),"")</f>
        <v/>
      </c>
      <c r="I2" s="236" t="str">
        <f>IF(ROW()&lt;=B$3,SUMIF(A$107:A$10061,A2,I$107:I$10061),"")</f>
        <v/>
      </c>
      <c r="J2" s="236" t="str">
        <f>IF(ROW()&lt;=B$3,SUMIFS(I$103:I$50061,A$103:A$50061,K2,J$103:J$50061,L2),"")</f>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IF(ROW()&lt;=B$3,SUMIF(A$107:A$10061,A3,I$107:I$10061),"")</f>
        <v/>
      </c>
      <c r="J3" s="236" t="str">
        <f>IF(ROW()&lt;=B$3,SUMIFS(I$103:I$50061,A$103:A$50061,K3,J$103:J$50061,L3),"")</f>
        <v/>
      </c>
      <c r="K3" s="110" t="str">
        <f t="shared" ref="K3:K66" si="0">$A3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IF(ROW()&lt;=B$3,SUMIF(A$107:A$10061,A4,I$107:I$10061),"")</f>
        <v/>
      </c>
      <c r="J4" s="236" t="str">
        <f>IF(ROW()&lt;=B$3,SUMIFS(I$103:I$50061,A$103:A$50061,K4,J$103:J$50061,L4),"")</f>
        <v/>
      </c>
      <c r="K4" s="110" t="str">
        <f t="shared" si="0"/>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IF(ROW()&lt;=B$3,SUMIF(A$107:A$10061,A5,I$107:I$10061),"")</f>
        <v/>
      </c>
      <c r="J5" s="236" t="str">
        <f>IF(ROW()&lt;=B$3,SUMIFS(I$103:I$50061,A$103:A$50061,K5,J$103:J$50061,L5),"")</f>
        <v/>
      </c>
      <c r="K5" s="110" t="str">
        <f t="shared" si="0"/>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IF(ROW()&lt;=B$3,SUMIF(A$107:A$10061,A6,I$107:I$10061),"")</f>
        <v/>
      </c>
      <c r="J6" s="236" t="str">
        <f>IF(ROW()&lt;=B$3,SUMIFS(I$103:I$50061,A$103:A$50061,K6,J$103:J$50061,L6),"")</f>
        <v/>
      </c>
      <c r="K6" s="110" t="str">
        <f t="shared" si="0"/>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IF(ROW()&lt;=B$3,SUMIF(A$107:A$10061,A7,I$107:I$10061),"")</f>
        <v/>
      </c>
      <c r="J7" s="236" t="str">
        <f>IF(ROW()&lt;=B$3,SUMIFS(I$103:I$50061,A$103:A$50061,K7,J$103:J$50061,L7),"")</f>
        <v/>
      </c>
      <c r="K7" s="110" t="str">
        <f t="shared" si="0"/>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IF(ROW()&lt;=B$3,SUMIF(A$107:A$10061,A8,I$107:I$10061),"")</f>
        <v/>
      </c>
      <c r="J8" s="236" t="str">
        <f>IF(ROW()&lt;=B$3,SUMIFS(I$103:I$50061,A$103:A$50061,K8,J$103:J$50061,L8),"")</f>
        <v/>
      </c>
      <c r="K8" s="110" t="str">
        <f t="shared" si="0"/>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IF(ROW()&lt;=B$3,SUMIF(A$107:A$10061,A9,I$107:I$10061),"")</f>
        <v/>
      </c>
      <c r="J9" s="236" t="str">
        <f>IF(ROW()&lt;=B$3,SUMIFS(I$103:I$50061,A$103:A$50061,K9,J$103:J$50061,L9),"")</f>
        <v/>
      </c>
      <c r="K9" s="110" t="str">
        <f t="shared" si="0"/>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IF(ROW()&lt;=B$3,SUMIF(A$107:A$10061,A10,I$107:I$10061),"")</f>
        <v/>
      </c>
      <c r="J10" s="236" t="str">
        <f>IF(ROW()&lt;=B$3,SUMIFS(I$103:I$50061,A$103:A$50061,K10,J$103:J$50061,L10),"")</f>
        <v/>
      </c>
      <c r="K10" s="110" t="str">
        <f t="shared" si="0"/>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IF(ROW()&lt;=B$3,SUMIF(A$107:A$10061,A11,I$107:I$10061),"")</f>
        <v/>
      </c>
      <c r="J11" s="236" t="str">
        <f>IF(ROW()&lt;=B$3,SUMIFS(I$103:I$50061,A$103:A$50061,K11,J$103:J$50061,L11),"")</f>
        <v/>
      </c>
      <c r="K11" s="110" t="str">
        <f t="shared" si="0"/>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IF(ROW()&lt;=B$3,SUMIF(A$107:A$10061,A12,I$107:I$10061),"")</f>
        <v/>
      </c>
      <c r="J12" s="236" t="str">
        <f>IF(ROW()&lt;=B$3,SUMIFS(I$103:I$50061,A$103:A$50061,K12,J$103:J$50061,L12),"")</f>
        <v/>
      </c>
      <c r="K12" s="110" t="str">
        <f t="shared" si="0"/>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IF(ROW()&lt;=B$3,SUMIF(A$107:A$10061,A13,I$107:I$10061),"")</f>
        <v/>
      </c>
      <c r="J13" s="236" t="str">
        <f>IF(ROW()&lt;=B$3,SUMIFS(I$103:I$50061,A$103:A$50061,K13,J$103:J$50061,L13),"")</f>
        <v/>
      </c>
      <c r="K13" s="110" t="str">
        <f t="shared" si="0"/>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IF(ROW()&lt;=B$3,SUMIF(A$107:A$10061,A14,I$107:I$10061),"")</f>
        <v/>
      </c>
      <c r="J14" s="236" t="str">
        <f>IF(ROW()&lt;=B$3,SUMIFS(I$103:I$50061,A$103:A$50061,K14,J$103:J$50061,L14),"")</f>
        <v/>
      </c>
      <c r="K14" s="110" t="str">
        <f t="shared" si="0"/>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IF(ROW()&lt;=B$3,SUMIF(A$107:A$10061,A15,I$107:I$10061),"")</f>
        <v/>
      </c>
      <c r="J15" s="236" t="str">
        <f>IF(ROW()&lt;=B$3,SUMIFS(I$103:I$50061,A$103:A$50061,K15,J$103:J$50061,L15),"")</f>
        <v/>
      </c>
      <c r="K15" s="110" t="str">
        <f t="shared" si="0"/>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IF(ROW()&lt;=B$3,SUMIF(A$107:A$10061,A16,I$107:I$10061),"")</f>
        <v/>
      </c>
      <c r="J16" s="236" t="str">
        <f>IF(ROW()&lt;=B$3,SUMIFS(I$103:I$50061,A$103:A$50061,K16,J$103:J$50061,L16),"")</f>
        <v/>
      </c>
      <c r="K16" s="110" t="str">
        <f t="shared" si="0"/>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IF(ROW()&lt;=B$3,SUMIF(A$107:A$10061,A17,I$107:I$10061),"")</f>
        <v/>
      </c>
      <c r="J17" s="236" t="str">
        <f>IF(ROW()&lt;=B$3,SUMIFS(I$103:I$50061,A$103:A$50061,K17,J$103:J$50061,L17),"")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IF(ROW()&lt;=B$3,SUMIF(A$107:A$10061,A18,I$107:I$10061),"")</f>
        <v/>
      </c>
      <c r="J18" s="236" t="str">
        <f>IF(ROW()&lt;=B$3,SUMIFS(I$103:I$50061,A$103:A$50061,K18,J$103:J$50061,L18),"")</f>
        <v/>
      </c>
      <c r="K18" s="110" t="str">
        <f t="shared" si="0"/>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IF(ROW()&lt;=B$3,SUMIF(A$107:A$10061,A19,I$107:I$10061),"")</f>
        <v/>
      </c>
      <c r="J19" s="236" t="str">
        <f>IF(ROW()&lt;=B$3,SUMIFS(I$103:I$50061,A$103:A$50061,K19,J$103:J$50061,L19),"")</f>
        <v/>
      </c>
      <c r="K19" s="110" t="str">
        <f t="shared" si="0"/>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IF(ROW()&lt;=B$3,SUMIF(A$107:A$10061,A20,I$107:I$10061),"")</f>
        <v/>
      </c>
      <c r="J20" s="236" t="str">
        <f>IF(ROW()&lt;=B$3,SUMIFS(I$103:I$50061,A$103:A$50061,K20,J$103:J$50061,L20),"")</f>
        <v/>
      </c>
      <c r="K20" s="110" t="str">
        <f t="shared" si="0"/>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IF(ROW()&lt;=B$3,SUMIF(A$107:A$10061,A21,I$107:I$10061),"")</f>
        <v/>
      </c>
      <c r="J21" s="236" t="str">
        <f>IF(ROW()&lt;=B$3,SUMIFS(I$103:I$50061,A$103:A$50061,K21,J$103:J$50061,L21),"")</f>
        <v/>
      </c>
      <c r="K21" s="110" t="str">
        <f t="shared" si="0"/>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IF(ROW()&lt;=B$3,SUMIF(A$107:A$10061,A22,I$107:I$10061),"")</f>
        <v/>
      </c>
      <c r="J22" s="236" t="str">
        <f>IF(ROW()&lt;=B$3,SUMIFS(I$103:I$50061,A$103:A$50061,K22,J$103:J$50061,L22),"")</f>
        <v/>
      </c>
      <c r="K22" s="110" t="str">
        <f t="shared" si="0"/>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IF(ROW()&lt;=B$3,SUMIF(A$107:A$10061,A23,I$107:I$10061),"")</f>
        <v/>
      </c>
      <c r="J23" s="236" t="str">
        <f>IF(ROW()&lt;=B$3,SUMIFS(I$103:I$50061,A$103:A$50061,K23,J$103:J$50061,L23),"")</f>
        <v/>
      </c>
      <c r="K23" s="110" t="str">
        <f t="shared" si="0"/>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IF(ROW()&lt;=B$3,SUMIF(A$107:A$10061,A24,I$107:I$10061),"")</f>
        <v/>
      </c>
      <c r="J24" s="236" t="str">
        <f>IF(ROW()&lt;=B$3,SUMIFS(I$103:I$50061,A$103:A$50061,K24,J$103:J$50061,L24),"")</f>
        <v/>
      </c>
      <c r="K24" s="110" t="str">
        <f t="shared" si="0"/>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IF(ROW()&lt;=B$3,SUMIF(A$107:A$10061,A25,I$107:I$10061),"")</f>
        <v/>
      </c>
      <c r="J25" s="236" t="str">
        <f>IF(ROW()&lt;=B$3,SUMIFS(I$103:I$50061,A$103:A$50061,K25,J$103:J$50061,L25),"")</f>
        <v/>
      </c>
      <c r="K25" s="110" t="str">
        <f t="shared" si="0"/>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IF(ROW()&lt;=B$3,SUMIF(A$107:A$10061,A26,I$107:I$10061),"")</f>
        <v/>
      </c>
      <c r="J26" s="236" t="str">
        <f>IF(ROW()&lt;=B$3,SUMIFS(I$103:I$50061,A$103:A$50061,K26,J$103:J$50061,L26),"")</f>
        <v/>
      </c>
      <c r="K26" s="110" t="str">
        <f t="shared" si="0"/>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IF(ROW()&lt;=B$3,SUMIF(A$107:A$10061,A27,I$107:I$10061),"")</f>
        <v/>
      </c>
      <c r="J27" s="236" t="str">
        <f>IF(ROW()&lt;=B$3,SUMIFS(I$103:I$50061,A$103:A$50061,K27,J$103:J$50061,L27),"")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IF(ROW()&lt;=B$3,SUMIF(A$107:A$10061,A28,I$107:I$10061),"")</f>
        <v/>
      </c>
      <c r="J28" s="236" t="str">
        <f>IF(ROW()&lt;=B$3,SUMIFS(I$103:I$50061,A$103:A$50061,K28,J$103:J$50061,L28),"")</f>
        <v/>
      </c>
      <c r="K28" s="110" t="str">
        <f t="shared" si="0"/>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IF(ROW()&lt;=B$3,SUMIF(A$107:A$10061,A29,I$107:I$10061),"")</f>
        <v/>
      </c>
      <c r="J29" s="236" t="str">
        <f>IF(ROW()&lt;=B$3,SUMIFS(I$103:I$50061,A$103:A$50061,K29,J$103:J$50061,L29),"")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IF(ROW()&lt;=B$3,SUMIF(A$107:A$10061,A30,I$107:I$10061),"")</f>
        <v/>
      </c>
      <c r="J30" s="236" t="str">
        <f>IF(ROW()&lt;=B$3,SUMIFS(I$103:I$50061,A$103:A$50061,K30,J$103:J$50061,L30),"")</f>
        <v/>
      </c>
      <c r="K30" s="110" t="str">
        <f t="shared" si="0"/>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IF(ROW()&lt;=B$3,SUMIF(A$107:A$10061,A31,I$107:I$10061),"")</f>
        <v/>
      </c>
      <c r="J31" s="236" t="str">
        <f>IF(ROW()&lt;=B$3,SUMIFS(I$103:I$50061,A$103:A$50061,K31,J$103:J$50061,L31),"")</f>
        <v/>
      </c>
      <c r="K31" s="110" t="str">
        <f t="shared" si="0"/>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IF(ROW()&lt;=B$3,SUMIF(A$107:A$10061,A32,I$107:I$10061),"")</f>
        <v/>
      </c>
      <c r="J32" s="236" t="str">
        <f>IF(ROW()&lt;=B$3,SUMIFS(I$103:I$50061,A$103:A$50061,K32,J$103:J$50061,L32),"")</f>
        <v/>
      </c>
      <c r="K32" s="110" t="str">
        <f t="shared" si="0"/>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IF(ROW()&lt;=B$3,SUMIF(A$107:A$10061,A33,I$107:I$10061),"")</f>
        <v/>
      </c>
      <c r="J33" s="236" t="str">
        <f>IF(ROW()&lt;=B$3,SUMIFS(I$103:I$50061,A$103:A$50061,K33,J$103:J$50061,L33),"")</f>
        <v/>
      </c>
      <c r="K33" s="110" t="str">
        <f t="shared" si="0"/>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IF(ROW()&lt;=B$3,SUMIF(A$107:A$10061,A34,I$107:I$10061),"")</f>
        <v/>
      </c>
      <c r="J34" s="236" t="str">
        <f>IF(ROW()&lt;=B$3,SUMIFS(I$103:I$50061,A$103:A$50061,K34,J$103:J$50061,L34),"")</f>
        <v/>
      </c>
      <c r="K34" s="110" t="str">
        <f t="shared" si="0"/>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IF(ROW()&lt;=B$3,SUMIF(A$107:A$10061,A35,I$107:I$10061),"")</f>
        <v/>
      </c>
      <c r="J35" s="236" t="str">
        <f>IF(ROW()&lt;=B$3,SUMIFS(I$103:I$50061,A$103:A$50061,K35,J$103:J$50061,L35),"")</f>
        <v/>
      </c>
      <c r="K35" s="110" t="str">
        <f t="shared" si="0"/>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IF(ROW()&lt;=B$3,SUMIF(A$107:A$10061,A36,I$107:I$10061),"")</f>
        <v/>
      </c>
      <c r="J36" s="236" t="str">
        <f>IF(ROW()&lt;=B$3,SUMIFS(I$103:I$50061,A$103:A$50061,K36,J$103:J$50061,L36),"")</f>
        <v/>
      </c>
      <c r="K36" s="110" t="str">
        <f t="shared" si="0"/>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IF(ROW()&lt;=B$3,SUMIF(A$107:A$10061,A37,I$107:I$10061),"")</f>
        <v/>
      </c>
      <c r="J37" s="236" t="str">
        <f>IF(ROW()&lt;=B$3,SUMIFS(I$103:I$50061,A$103:A$50061,K37,J$103:J$50061,L37),"")</f>
        <v/>
      </c>
      <c r="K37" s="110" t="str">
        <f t="shared" si="0"/>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IF(ROW()&lt;=B$3,SUMIF(A$107:A$10061,A38,I$107:I$10061),"")</f>
        <v/>
      </c>
      <c r="J38" s="236" t="str">
        <f>IF(ROW()&lt;=B$3,SUMIFS(I$103:I$50061,A$103:A$50061,K38,J$103:J$50061,L38),"")</f>
        <v/>
      </c>
      <c r="K38" s="110" t="str">
        <f t="shared" si="0"/>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IF(ROW()&lt;=B$3,SUMIF(A$107:A$10061,A39,I$107:I$10061),"")</f>
        <v/>
      </c>
      <c r="J39" s="236" t="str">
        <f>IF(ROW()&lt;=B$3,SUMIFS(I$103:I$50061,A$103:A$50061,K39,J$103:J$50061,L39),"")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IF(ROW()&lt;=B$3,SUMIF(A$107:A$10061,A40,I$107:I$10061),"")</f>
        <v/>
      </c>
      <c r="J40" s="236" t="str">
        <f>IF(ROW()&lt;=B$3,SUMIFS(I$103:I$50061,A$103:A$50061,K40,J$103:J$50061,L40),"")</f>
        <v/>
      </c>
      <c r="K40" s="110" t="str">
        <f t="shared" si="0"/>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IF(ROW()&lt;=B$3,SUMIF(A$107:A$10061,A41,I$107:I$10061),"")</f>
        <v/>
      </c>
      <c r="J41" s="236" t="str">
        <f>IF(ROW()&lt;=B$3,SUMIFS(I$103:I$50061,A$103:A$50061,K41,J$103:J$50061,L41),"")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IF(ROW()&lt;=B$3,SUMIF(A$107:A$10061,A42,I$107:I$10061),"")</f>
        <v/>
      </c>
      <c r="J42" s="236" t="str">
        <f>IF(ROW()&lt;=B$3,SUMIFS(I$103:I$50061,A$103:A$50061,K42,J$103:J$50061,L42),"")</f>
        <v/>
      </c>
      <c r="K42" s="110" t="str">
        <f t="shared" si="0"/>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IF(ROW()&lt;=B$3,SUMIF(A$107:A$10061,A43,I$107:I$10061),"")</f>
        <v/>
      </c>
      <c r="J43" s="236" t="str">
        <f>IF(ROW()&lt;=B$3,SUMIFS(I$103:I$50061,A$103:A$50061,K43,J$103:J$50061,L43),"")</f>
        <v/>
      </c>
      <c r="K43" s="110" t="str">
        <f t="shared" si="0"/>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IF(ROW()&lt;=B$3,SUMIF(A$107:A$10061,A44,I$107:I$10061),"")</f>
        <v/>
      </c>
      <c r="J44" s="236" t="str">
        <f>IF(ROW()&lt;=B$3,SUMIFS(I$103:I$50061,A$103:A$50061,K44,J$103:J$50061,L44),"")</f>
        <v/>
      </c>
      <c r="K44" s="110" t="str">
        <f t="shared" si="0"/>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IF(ROW()&lt;=B$3,SUMIF(A$107:A$10061,A45,I$107:I$10061),"")</f>
        <v/>
      </c>
      <c r="J45" s="236" t="str">
        <f>IF(ROW()&lt;=B$3,SUMIFS(I$103:I$50061,A$103:A$50061,K45,J$103:J$50061,L45),"")</f>
        <v/>
      </c>
      <c r="K45" s="110" t="str">
        <f t="shared" si="0"/>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IF(ROW()&lt;=B$3,SUMIF(A$107:A$10061,A46,I$107:I$10061),"")</f>
        <v/>
      </c>
      <c r="J46" s="236" t="str">
        <f>IF(ROW()&lt;=B$3,SUMIFS(I$103:I$50061,A$103:A$50061,K46,J$103:J$50061,L46),"")</f>
        <v/>
      </c>
      <c r="K46" s="110" t="str">
        <f t="shared" si="0"/>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IF(ROW()&lt;=B$3,SUMIF(A$107:A$10061,A47,I$107:I$10061),"")</f>
        <v/>
      </c>
      <c r="J47" s="236" t="str">
        <f>IF(ROW()&lt;=B$3,SUMIFS(I$103:I$50061,A$103:A$50061,K47,J$103:J$50061,L47),"")</f>
        <v/>
      </c>
      <c r="K47" s="110" t="str">
        <f t="shared" si="0"/>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IF(ROW()&lt;=B$3,SUMIF(A$107:A$10061,A48,I$107:I$10061),"")</f>
        <v/>
      </c>
      <c r="J48" s="236" t="str">
        <f>IF(ROW()&lt;=B$3,SUMIFS(I$103:I$50061,A$103:A$50061,K48,J$103:J$50061,L48),"")</f>
        <v/>
      </c>
      <c r="K48" s="110" t="str">
        <f t="shared" si="0"/>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IF(ROW()&lt;=B$3,SUMIF(A$107:A$10061,A49,I$107:I$10061),"")</f>
        <v/>
      </c>
      <c r="J49" s="236" t="str">
        <f>IF(ROW()&lt;=B$3,SUMIFS(I$103:I$50061,A$103:A$50061,K49,J$103:J$50061,L49),"")</f>
        <v/>
      </c>
      <c r="K49" s="110" t="str">
        <f t="shared" si="0"/>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IF(ROW()&lt;=B$3,SUMIF(A$107:A$10061,A50,I$107:I$10061),"")</f>
        <v/>
      </c>
      <c r="J50" s="236" t="str">
        <f>IF(ROW()&lt;=B$3,SUMIFS(I$103:I$50061,A$103:A$50061,K50,J$103:J$50061,L50),"")</f>
        <v/>
      </c>
      <c r="K50" s="110" t="str">
        <f t="shared" si="0"/>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IF(ROW()&lt;=B$3,SUMIF(A$107:A$10061,A51,I$107:I$10061),"")</f>
        <v/>
      </c>
      <c r="J51" s="236" t="str">
        <f>IF(ROW()&lt;=B$3,SUMIFS(I$103:I$50061,A$103:A$50061,K51,J$103:J$50061,L51),"")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IF(ROW()&lt;=B$3,SUMIF(A$107:A$10061,A52,I$107:I$10061),"")</f>
        <v/>
      </c>
      <c r="J52" s="236" t="str">
        <f>IF(ROW()&lt;=B$3,SUMIFS(I$103:I$50061,A$103:A$50061,K52,J$103:J$50061,L52),"")</f>
        <v/>
      </c>
      <c r="K52" s="110" t="str">
        <f t="shared" si="0"/>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IF(ROW()&lt;=B$3,SUMIF(A$107:A$10061,A53,I$107:I$10061),"")</f>
        <v/>
      </c>
      <c r="J53" s="236" t="str">
        <f>IF(ROW()&lt;=B$3,SUMIFS(I$103:I$50061,A$103:A$50061,K53,J$103:J$50061,L53),"")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IF(ROW()&lt;=B$3,SUMIF(A$107:A$10061,A54,I$107:I$10061),"")</f>
        <v/>
      </c>
      <c r="J54" s="236" t="str">
        <f>IF(ROW()&lt;=B$3,SUMIFS(I$103:I$50061,A$103:A$50061,K54,J$103:J$50061,L54),"")</f>
        <v/>
      </c>
      <c r="K54" s="110" t="str">
        <f t="shared" si="0"/>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IF(ROW()&lt;=B$3,SUMIF(A$107:A$10061,A55,I$107:I$10061),"")</f>
        <v/>
      </c>
      <c r="J55" s="236" t="str">
        <f>IF(ROW()&lt;=B$3,SUMIFS(I$103:I$50061,A$103:A$50061,K55,J$103:J$50061,L55),"")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IF(ROW()&lt;=B$3,SUMIF(A$107:A$10061,A56,I$107:I$10061),"")</f>
        <v/>
      </c>
      <c r="J56" s="236" t="str">
        <f>IF(ROW()&lt;=B$3,SUMIFS(I$103:I$50061,A$103:A$50061,K56,J$103:J$50061,L56),"")</f>
        <v/>
      </c>
      <c r="K56" s="110" t="str">
        <f t="shared" si="0"/>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IF(ROW()&lt;=B$3,SUMIF(A$107:A$10061,A57,I$107:I$10061),"")</f>
        <v/>
      </c>
      <c r="J57" s="236" t="str">
        <f>IF(ROW()&lt;=B$3,SUMIFS(I$103:I$50061,A$103:A$50061,K57,J$103:J$50061,L57),"")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IF(ROW()&lt;=B$3,SUMIF(A$107:A$10061,A58,I$107:I$10061),"")</f>
        <v/>
      </c>
      <c r="J58" s="236" t="str">
        <f>IF(ROW()&lt;=B$3,SUMIFS(I$103:I$50061,A$103:A$50061,K58,J$103:J$50061,L58),"")</f>
        <v/>
      </c>
      <c r="K58" s="110" t="str">
        <f t="shared" si="0"/>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IF(ROW()&lt;=B$3,SUMIF(A$107:A$10061,A59,I$107:I$10061),"")</f>
        <v/>
      </c>
      <c r="J59" s="236" t="str">
        <f>IF(ROW()&lt;=B$3,SUMIFS(I$103:I$50061,A$103:A$50061,K59,J$103:J$50061,L59),"")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IF(ROW()&lt;=B$3,SUMIF(A$107:A$10061,A60,I$107:I$10061),"")</f>
        <v/>
      </c>
      <c r="J60" s="236" t="str">
        <f>IF(ROW()&lt;=B$3,SUMIFS(I$103:I$50061,A$103:A$50061,K60,J$103:J$50061,L60),"")</f>
        <v/>
      </c>
      <c r="K60" s="110" t="str">
        <f t="shared" si="0"/>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IF(ROW()&lt;=B$3,SUMIF(A$107:A$10061,A61,I$107:I$10061),"")</f>
        <v/>
      </c>
      <c r="J61" s="236" t="str">
        <f>IF(ROW()&lt;=B$3,SUMIFS(I$103:I$50061,A$103:A$50061,K61,J$103:J$50061,L61),"")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IF(ROW()&lt;=B$3,SUMIF(A$107:A$10061,A62,I$107:I$10061),"")</f>
        <v/>
      </c>
      <c r="J62" s="236" t="str">
        <f>IF(ROW()&lt;=B$3,SUMIFS(I$103:I$50061,A$103:A$50061,K62,J$103:J$50061,L62),"")</f>
        <v/>
      </c>
      <c r="K62" s="110" t="str">
        <f t="shared" si="0"/>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IF(ROW()&lt;=B$3,SUMIF(A$107:A$10061,A63,I$107:I$10061),"")</f>
        <v/>
      </c>
      <c r="J63" s="236" t="str">
        <f>IF(ROW()&lt;=B$3,SUMIFS(I$103:I$50061,A$103:A$50061,K63,J$103:J$50061,L63),"")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IF(ROW()&lt;=B$3,SUMIF(A$107:A$10061,A64,I$107:I$10061),"")</f>
        <v/>
      </c>
      <c r="J64" s="236" t="str">
        <f>IF(ROW()&lt;=B$3,SUMIFS(I$103:I$50061,A$103:A$50061,K64,J$103:J$50061,L64),"")</f>
        <v/>
      </c>
      <c r="K64" s="110" t="str">
        <f t="shared" si="0"/>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IF(ROW()&lt;=B$3,SUMIF(A$107:A$10061,A65,I$107:I$10061),"")</f>
        <v/>
      </c>
      <c r="J65" s="236" t="str">
        <f>IF(ROW()&lt;=B$3,SUMIFS(I$103:I$50061,A$103:A$50061,K65,J$103:J$50061,L65),"")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IF(ROW()&lt;=B$3,SUMIF(A$107:A$10061,A66,I$107:I$10061),"")</f>
        <v/>
      </c>
      <c r="J66" s="236" t="str">
        <f>IF(ROW()&lt;=B$3,SUMIFS(I$103:I$50061,A$103:A$50061,K66,J$103:J$50061,L66),"")</f>
        <v/>
      </c>
      <c r="K66" s="110" t="str">
        <f t="shared" si="0"/>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IF(ROW()&lt;=B$3,SUMIF(A$107:A$10061,A67,I$107:I$10061),"")</f>
        <v/>
      </c>
      <c r="J67" s="236" t="str">
        <f>IF(ROW()&lt;=B$3,SUMIFS(I$103:I$50061,A$103:A$50061,K67,J$103:J$50061,L67),"")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IF(ROW()&lt;=B$3,SUMIF(A$107:A$10061,A68,I$107:I$10061),"")</f>
        <v/>
      </c>
      <c r="J68" s="236" t="str">
        <f>IF(ROW()&lt;=B$3,SUMIFS(I$103:I$50061,A$103:A$50061,K68,J$103:J$50061,L68),"")</f>
        <v/>
      </c>
      <c r="K68" s="110" t="str">
        <f t="shared" si="1"/>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IF(ROW()&lt;=B$3,SUMIF(A$107:A$10061,A69,I$107:I$10061),"")</f>
        <v/>
      </c>
      <c r="J69" s="236" t="str">
        <f>IF(ROW()&lt;=B$3,SUMIFS(I$103:I$50061,A$103:A$50061,K69,J$103:J$50061,L69),"")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IF(ROW()&lt;=B$3,SUMIF(A$107:A$10061,A70,I$107:I$10061),"")</f>
        <v/>
      </c>
      <c r="J70" s="236" t="str">
        <f>IF(ROW()&lt;=B$3,SUMIFS(I$103:I$50061,A$103:A$50061,K70,J$103:J$50061,L70),"")</f>
        <v/>
      </c>
      <c r="K70" s="110" t="str">
        <f t="shared" si="1"/>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IF(ROW()&lt;=B$3,SUMIF(A$107:A$10061,A71,I$107:I$10061),"")</f>
        <v/>
      </c>
      <c r="J71" s="236" t="str">
        <f>IF(ROW()&lt;=B$3,SUMIFS(I$103:I$50061,A$103:A$50061,K71,J$103:J$50061,L71),"")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IF(ROW()&lt;=B$3,SUMIF(A$107:A$10061,A72,I$107:I$10061),"")</f>
        <v/>
      </c>
      <c r="J72" s="236" t="str">
        <f>IF(ROW()&lt;=B$3,SUMIFS(I$103:I$50061,A$103:A$50061,K72,J$103:J$50061,L72),"")</f>
        <v/>
      </c>
      <c r="K72" s="110" t="str">
        <f t="shared" si="1"/>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IF(ROW()&lt;=B$3,SUMIF(A$107:A$10061,A73,I$107:I$10061),"")</f>
        <v/>
      </c>
      <c r="J73" s="236" t="str">
        <f>IF(ROW()&lt;=B$3,SUMIFS(I$103:I$50061,A$103:A$50061,K73,J$103:J$50061,L73),"")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IF(ROW()&lt;=B$3,SUMIF(A$107:A$10061,A74,I$107:I$10061),"")</f>
        <v/>
      </c>
      <c r="J74" s="236" t="str">
        <f>IF(ROW()&lt;=B$3,SUMIFS(I$103:I$50061,A$103:A$50061,K74,J$103:J$50061,L74),"")</f>
        <v/>
      </c>
      <c r="K74" s="110" t="str">
        <f t="shared" si="1"/>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IF(ROW()&lt;=B$3,SUMIF(A$107:A$10061,A75,I$107:I$10061),"")</f>
        <v/>
      </c>
      <c r="J75" s="236" t="str">
        <f>IF(ROW()&lt;=B$3,SUMIFS(I$103:I$50061,A$103:A$50061,K75,J$103:J$50061,L75),"")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IF(ROW()&lt;=B$3,SUMIF(A$107:A$10061,A76,I$107:I$10061),"")</f>
        <v/>
      </c>
      <c r="J76" s="236" t="str">
        <f>IF(ROW()&lt;=B$3,SUMIFS(I$103:I$50061,A$103:A$50061,K76,J$103:J$50061,L76),"")</f>
        <v/>
      </c>
      <c r="K76" s="110" t="str">
        <f t="shared" si="1"/>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IF(ROW()&lt;=B$3,SUMIF(A$107:A$10061,A77,I$107:I$10061),"")</f>
        <v/>
      </c>
      <c r="J77" s="236" t="str">
        <f>IF(ROW()&lt;=B$3,SUMIFS(I$103:I$50061,A$103:A$50061,K77,J$103:J$50061,L77),"")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IF(ROW()&lt;=B$3,SUMIF(A$107:A$10061,A78,I$107:I$10061),"")</f>
        <v/>
      </c>
      <c r="J78" s="236" t="str">
        <f>IF(ROW()&lt;=B$3,SUMIFS(I$103:I$50061,A$103:A$50061,K78,J$103:J$50061,L78),"")</f>
        <v/>
      </c>
      <c r="K78" s="110" t="str">
        <f t="shared" si="1"/>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IF(ROW()&lt;=B$3,SUMIF(A$107:A$10061,A79,I$107:I$10061),"")</f>
        <v/>
      </c>
      <c r="J79" s="236" t="str">
        <f>IF(ROW()&lt;=B$3,SUMIFS(I$103:I$50061,A$103:A$50061,K79,J$103:J$50061,L79),"")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IF(ROW()&lt;=B$3,SUMIF(A$107:A$10061,A80,I$107:I$10061),"")</f>
        <v/>
      </c>
      <c r="J80" s="236" t="str">
        <f>IF(ROW()&lt;=B$3,SUMIFS(I$103:I$50061,A$103:A$50061,K80,J$103:J$50061,L80),"")</f>
        <v/>
      </c>
      <c r="K80" s="110" t="str">
        <f t="shared" si="1"/>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IF(ROW()&lt;=B$3,SUMIF(A$107:A$10061,A81,I$107:I$10061),"")</f>
        <v/>
      </c>
      <c r="J81" s="236" t="str">
        <f>IF(ROW()&lt;=B$3,SUMIFS(I$103:I$50061,A$103:A$50061,K81,J$103:J$50061,L81),"")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IF(ROW()&lt;=B$3,SUMIF(A$107:A$10061,A82,I$107:I$10061),"")</f>
        <v/>
      </c>
      <c r="J82" s="236" t="str">
        <f>IF(ROW()&lt;=B$3,SUMIFS(I$103:I$50061,A$103:A$50061,K82,J$103:J$50061,L82),"")</f>
        <v/>
      </c>
      <c r="K82" s="110" t="str">
        <f t="shared" si="1"/>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IF(ROW()&lt;=B$3,SUMIF(A$107:A$10061,A83,I$107:I$10061),"")</f>
        <v/>
      </c>
      <c r="J83" s="236" t="str">
        <f>IF(ROW()&lt;=B$3,SUMIFS(I$103:I$50061,A$103:A$50061,K83,J$103:J$50061,L83),"")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IF(ROW()&lt;=B$3,SUMIF(A$107:A$10061,A84,I$107:I$10061),"")</f>
        <v/>
      </c>
      <c r="J84" s="236" t="str">
        <f>IF(ROW()&lt;=B$3,SUMIFS(I$103:I$50061,A$103:A$50061,K84,J$103:J$50061,L84),"")</f>
        <v/>
      </c>
      <c r="K84" s="110" t="str">
        <f t="shared" si="1"/>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IF(ROW()&lt;=B$3,SUMIF(A$107:A$10061,A85,I$107:I$10061),"")</f>
        <v/>
      </c>
      <c r="J85" s="236" t="str">
        <f>IF(ROW()&lt;=B$3,SUMIFS(I$103:I$50061,A$103:A$50061,K85,J$103:J$50061,L85),"")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IF(ROW()&lt;=B$3,SUMIF(A$107:A$10061,A86,I$107:I$10061),"")</f>
        <v/>
      </c>
      <c r="J86" s="236" t="str">
        <f>IF(ROW()&lt;=B$3,SUMIFS(I$103:I$50061,A$103:A$50061,K86,J$103:J$50061,L86),"")</f>
        <v/>
      </c>
      <c r="K86" s="110" t="str">
        <f t="shared" si="1"/>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IF(ROW()&lt;=B$3,SUMIF(A$107:A$10061,A87,I$107:I$10061),"")</f>
        <v/>
      </c>
      <c r="J87" s="236" t="str">
        <f>IF(ROW()&lt;=B$3,SUMIFS(I$103:I$50061,A$103:A$50061,K87,J$103:J$50061,L87),"")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IF(ROW()&lt;=B$3,SUMIF(A$107:A$10061,A88,I$107:I$10061),"")</f>
        <v/>
      </c>
      <c r="J88" s="236" t="str">
        <f>IF(ROW()&lt;=B$3,SUMIFS(I$103:I$50061,A$103:A$50061,K88,J$103:J$50061,L88),"")</f>
        <v/>
      </c>
      <c r="K88" s="110" t="str">
        <f t="shared" si="1"/>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IF(ROW()&lt;=B$3,SUMIF(A$107:A$10061,A89,I$107:I$10061),"")</f>
        <v/>
      </c>
      <c r="J89" s="236" t="str">
        <f>IF(ROW()&lt;=B$3,SUMIFS(I$103:I$50061,A$103:A$50061,K89,J$103:J$50061,L89),"")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IF(ROW()&lt;=B$3,SUMIF(A$107:A$10061,A90,I$107:I$10061),"")</f>
        <v/>
      </c>
      <c r="J90" s="236" t="str">
        <f>IF(ROW()&lt;=B$3,SUMIFS(I$103:I$50061,A$103:A$50061,K90,J$103:J$50061,L90),"")</f>
        <v/>
      </c>
      <c r="K90" s="110" t="str">
        <f t="shared" si="1"/>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IF(ROW()&lt;=B$3,SUMIF(A$107:A$10061,A91,I$107:I$10061),"")</f>
        <v/>
      </c>
      <c r="J91" s="236" t="str">
        <f>IF(ROW()&lt;=B$3,SUMIFS(I$103:I$50061,A$103:A$50061,K91,J$103:J$50061,L91),"")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IF(ROW()&lt;=B$3,SUMIF(A$107:A$10061,A92,I$107:I$10061),"")</f>
        <v/>
      </c>
      <c r="J92" s="236" t="str">
        <f>IF(ROW()&lt;=B$3,SUMIFS(I$103:I$50061,A$103:A$50061,K92,J$103:J$50061,L92),"")</f>
        <v/>
      </c>
      <c r="K92" s="110" t="str">
        <f t="shared" si="1"/>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IF(ROW()&lt;=B$3,SUMIF(A$107:A$10061,A93,I$107:I$10061),"")</f>
        <v/>
      </c>
      <c r="J93" s="236" t="str">
        <f>IF(ROW()&lt;=B$3,SUMIFS(I$103:I$50061,A$103:A$50061,K93,J$103:J$50061,L93),"")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IF(ROW()&lt;=B$3,SUMIF(A$107:A$10061,A94,I$107:I$10061),"")</f>
        <v/>
      </c>
      <c r="J94" s="236" t="str">
        <f>IF(ROW()&lt;=B$3,SUMIFS(I$103:I$50061,A$103:A$50061,K94,J$103:J$50061,L94),"")</f>
        <v/>
      </c>
      <c r="K94" s="110" t="str">
        <f t="shared" si="1"/>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74" t="s">
        <v>329</v>
      </c>
      <c r="B100" s="374"/>
      <c r="C100" s="374"/>
      <c r="D100" s="374"/>
      <c r="E100" s="374"/>
      <c r="F100" s="374"/>
      <c r="G100" s="374"/>
      <c r="H100" s="374"/>
      <c r="I100" s="376" t="s">
        <v>2992</v>
      </c>
      <c r="J100" s="376"/>
      <c r="K100" s="89"/>
    </row>
    <row r="101" spans="1:25" ht="16" x14ac:dyDescent="0.2">
      <c r="A101" s="374"/>
      <c r="B101" s="374"/>
      <c r="C101" s="374"/>
      <c r="D101" s="374"/>
      <c r="E101" s="374"/>
      <c r="F101" s="374"/>
      <c r="G101" s="374"/>
      <c r="H101" s="374"/>
      <c r="I101" s="375">
        <v>45961</v>
      </c>
      <c r="J101" s="375"/>
    </row>
    <row r="102" spans="1:25" ht="14" x14ac:dyDescent="0.15">
      <c r="A102" s="249" t="s">
        <v>399</v>
      </c>
      <c r="B102" s="250">
        <v>98</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5" customHeight="1" x14ac:dyDescent="0.15">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2997</v>
      </c>
      <c r="B107" s="14" t="s">
        <v>2998</v>
      </c>
      <c r="C107" s="14"/>
      <c r="D107" s="16">
        <v>45669</v>
      </c>
      <c r="E107" s="16"/>
      <c r="F107" s="14" t="s">
        <v>2999</v>
      </c>
      <c r="G107" s="14" t="s">
        <v>3000</v>
      </c>
      <c r="H107" s="14" t="s">
        <v>3001</v>
      </c>
      <c r="I107" s="15">
        <v>360</v>
      </c>
      <c r="J107" s="77">
        <v>3</v>
      </c>
      <c r="K107" s="92"/>
    </row>
    <row r="108" spans="1:25" ht="24" x14ac:dyDescent="0.15">
      <c r="A108" s="14" t="s">
        <v>2997</v>
      </c>
      <c r="B108" s="14" t="s">
        <v>3002</v>
      </c>
      <c r="C108" s="14" t="s">
        <v>3003</v>
      </c>
      <c r="D108" s="16">
        <v>45671</v>
      </c>
      <c r="E108" s="16"/>
      <c r="F108" s="14" t="s">
        <v>3004</v>
      </c>
      <c r="G108" s="14"/>
      <c r="H108" s="14" t="s">
        <v>3005</v>
      </c>
      <c r="I108" s="15">
        <v>750</v>
      </c>
      <c r="J108" s="77">
        <v>3</v>
      </c>
      <c r="K108" s="92"/>
    </row>
    <row r="109" spans="1:25" ht="24" x14ac:dyDescent="0.15">
      <c r="A109" s="14" t="s">
        <v>2997</v>
      </c>
      <c r="B109" s="14" t="s">
        <v>3006</v>
      </c>
      <c r="C109" s="14" t="s">
        <v>3007</v>
      </c>
      <c r="D109" s="16">
        <v>45677</v>
      </c>
      <c r="E109" s="16"/>
      <c r="F109" s="14" t="s">
        <v>3008</v>
      </c>
      <c r="G109" s="14" t="s">
        <v>3009</v>
      </c>
      <c r="H109" s="14" t="s">
        <v>3010</v>
      </c>
      <c r="I109" s="15">
        <v>1200</v>
      </c>
      <c r="J109" s="77">
        <v>3</v>
      </c>
      <c r="K109" s="92"/>
    </row>
    <row r="110" spans="1:25" ht="13" x14ac:dyDescent="0.15">
      <c r="A110" s="14" t="s">
        <v>2997</v>
      </c>
      <c r="B110" s="14" t="s">
        <v>3011</v>
      </c>
      <c r="C110" s="14"/>
      <c r="D110" s="16">
        <v>45682</v>
      </c>
      <c r="E110" s="16"/>
      <c r="F110" s="14" t="s">
        <v>3012</v>
      </c>
      <c r="G110" s="14" t="s">
        <v>3013</v>
      </c>
      <c r="H110" s="14" t="s">
        <v>3014</v>
      </c>
      <c r="I110" s="15">
        <v>47.5</v>
      </c>
      <c r="J110" s="77">
        <v>3</v>
      </c>
      <c r="K110" s="92"/>
    </row>
    <row r="111" spans="1:25" ht="13" x14ac:dyDescent="0.15">
      <c r="A111" s="14" t="s">
        <v>2997</v>
      </c>
      <c r="B111" s="14" t="s">
        <v>3015</v>
      </c>
      <c r="C111" s="14"/>
      <c r="D111" s="16">
        <v>45682</v>
      </c>
      <c r="E111" s="16"/>
      <c r="F111" s="14" t="s">
        <v>3012</v>
      </c>
      <c r="G111" s="14" t="s">
        <v>3013</v>
      </c>
      <c r="H111" s="14" t="s">
        <v>3014</v>
      </c>
      <c r="I111" s="15">
        <v>11.9</v>
      </c>
      <c r="J111" s="77">
        <v>3</v>
      </c>
      <c r="K111" s="92"/>
    </row>
    <row r="112" spans="1:25" ht="13" x14ac:dyDescent="0.15">
      <c r="A112" s="14" t="s">
        <v>2997</v>
      </c>
      <c r="B112" s="14" t="s">
        <v>3016</v>
      </c>
      <c r="C112" s="14" t="s">
        <v>3017</v>
      </c>
      <c r="D112" s="16">
        <v>45695</v>
      </c>
      <c r="E112" s="16"/>
      <c r="F112" s="14" t="s">
        <v>3018</v>
      </c>
      <c r="G112" s="14" t="s">
        <v>3019</v>
      </c>
      <c r="H112" s="14" t="s">
        <v>3020</v>
      </c>
      <c r="I112" s="15">
        <v>640</v>
      </c>
      <c r="J112" s="77">
        <v>3</v>
      </c>
      <c r="K112" s="92"/>
    </row>
    <row r="113" spans="1:11" ht="13" x14ac:dyDescent="0.15">
      <c r="A113" s="14" t="s">
        <v>2997</v>
      </c>
      <c r="B113" s="14" t="s">
        <v>3021</v>
      </c>
      <c r="C113" s="14"/>
      <c r="D113" s="16">
        <v>45710</v>
      </c>
      <c r="E113" s="16"/>
      <c r="F113" s="14" t="s">
        <v>3022</v>
      </c>
      <c r="G113" s="14" t="s">
        <v>3023</v>
      </c>
      <c r="H113" s="14" t="s">
        <v>3024</v>
      </c>
      <c r="I113" s="15">
        <v>90.8</v>
      </c>
      <c r="J113" s="77">
        <v>3</v>
      </c>
      <c r="K113" s="92"/>
    </row>
    <row r="114" spans="1:11" ht="24" x14ac:dyDescent="0.15">
      <c r="A114" s="14" t="s">
        <v>2997</v>
      </c>
      <c r="B114" s="14" t="s">
        <v>3666</v>
      </c>
      <c r="C114" s="14" t="s">
        <v>3663</v>
      </c>
      <c r="D114" s="16">
        <v>45743</v>
      </c>
      <c r="E114" s="16"/>
      <c r="F114" s="16" t="s">
        <v>3664</v>
      </c>
      <c r="G114" s="16"/>
      <c r="H114" s="16" t="s">
        <v>3665</v>
      </c>
      <c r="I114" s="404">
        <v>100</v>
      </c>
      <c r="J114" s="395">
        <v>3</v>
      </c>
      <c r="K114" s="92"/>
    </row>
    <row r="115" spans="1:11" ht="24" x14ac:dyDescent="0.15">
      <c r="A115" s="14" t="s">
        <v>2997</v>
      </c>
      <c r="B115" s="14" t="s">
        <v>3667</v>
      </c>
      <c r="C115" s="14" t="s">
        <v>3668</v>
      </c>
      <c r="D115" s="16">
        <v>45743</v>
      </c>
      <c r="E115" s="16"/>
      <c r="F115" s="16" t="s">
        <v>3664</v>
      </c>
      <c r="G115" s="16"/>
      <c r="H115" s="16" t="s">
        <v>3665</v>
      </c>
      <c r="I115" s="404">
        <v>300</v>
      </c>
      <c r="J115" s="403">
        <v>3</v>
      </c>
      <c r="K115" s="92"/>
    </row>
    <row r="116" spans="1:11" ht="13" x14ac:dyDescent="0.15">
      <c r="A116" s="14" t="s">
        <v>2997</v>
      </c>
      <c r="B116" s="14" t="s">
        <v>3025</v>
      </c>
      <c r="C116" s="14"/>
      <c r="D116" s="16">
        <v>45747</v>
      </c>
      <c r="E116" s="16"/>
      <c r="F116" s="14" t="s">
        <v>3026</v>
      </c>
      <c r="G116" s="14"/>
      <c r="H116" s="14" t="s">
        <v>3027</v>
      </c>
      <c r="I116" s="15">
        <v>59.44</v>
      </c>
      <c r="J116" s="77">
        <v>3</v>
      </c>
      <c r="K116" s="92"/>
    </row>
    <row r="117" spans="1:11" ht="13" x14ac:dyDescent="0.15">
      <c r="A117" s="14" t="s">
        <v>2997</v>
      </c>
      <c r="B117" s="14" t="s">
        <v>3025</v>
      </c>
      <c r="C117" s="14"/>
      <c r="D117" s="16">
        <v>45747</v>
      </c>
      <c r="E117" s="16"/>
      <c r="F117" s="14" t="s">
        <v>3028</v>
      </c>
      <c r="G117" s="14"/>
      <c r="H117" s="14" t="s">
        <v>3029</v>
      </c>
      <c r="I117" s="15">
        <v>63.13</v>
      </c>
      <c r="J117" s="77">
        <v>3</v>
      </c>
      <c r="K117" s="92"/>
    </row>
    <row r="118" spans="1:11" ht="13" x14ac:dyDescent="0.15">
      <c r="A118" s="14" t="s">
        <v>2997</v>
      </c>
      <c r="B118" s="14" t="s">
        <v>3667</v>
      </c>
      <c r="C118" s="14" t="s">
        <v>3669</v>
      </c>
      <c r="D118" s="16">
        <v>45747</v>
      </c>
      <c r="E118" s="16"/>
      <c r="F118" s="14" t="s">
        <v>3670</v>
      </c>
      <c r="G118" s="14" t="s">
        <v>3184</v>
      </c>
      <c r="H118" s="14" t="s">
        <v>3671</v>
      </c>
      <c r="I118" s="15">
        <v>13.92</v>
      </c>
      <c r="J118" s="77"/>
      <c r="K118" s="92"/>
    </row>
    <row r="119" spans="1:11" ht="13" x14ac:dyDescent="0.15">
      <c r="A119" s="14" t="s">
        <v>2997</v>
      </c>
      <c r="B119" s="326" t="s">
        <v>3030</v>
      </c>
      <c r="C119" s="14" t="s">
        <v>3031</v>
      </c>
      <c r="D119" s="16">
        <v>45748</v>
      </c>
      <c r="E119" s="16"/>
      <c r="F119" s="14" t="s">
        <v>3032</v>
      </c>
      <c r="G119" s="14" t="s">
        <v>3033</v>
      </c>
      <c r="H119" s="14" t="s">
        <v>3034</v>
      </c>
      <c r="I119" s="15">
        <v>1060</v>
      </c>
      <c r="J119" s="77">
        <v>3</v>
      </c>
      <c r="K119" s="92"/>
    </row>
    <row r="120" spans="1:11" ht="24" x14ac:dyDescent="0.15">
      <c r="A120" s="14" t="s">
        <v>2997</v>
      </c>
      <c r="B120" s="14" t="s">
        <v>3035</v>
      </c>
      <c r="C120" s="14" t="s">
        <v>3036</v>
      </c>
      <c r="D120" s="16">
        <v>45748</v>
      </c>
      <c r="E120" s="16"/>
      <c r="F120" s="14" t="s">
        <v>3037</v>
      </c>
      <c r="G120" s="14" t="s">
        <v>3038</v>
      </c>
      <c r="H120" s="14" t="s">
        <v>3039</v>
      </c>
      <c r="I120" s="15">
        <v>200</v>
      </c>
      <c r="J120" s="77">
        <v>3</v>
      </c>
      <c r="K120" s="92"/>
    </row>
    <row r="121" spans="1:11" ht="13" x14ac:dyDescent="0.15">
      <c r="A121" s="14" t="s">
        <v>2997</v>
      </c>
      <c r="B121" s="14" t="s">
        <v>3040</v>
      </c>
      <c r="C121" s="14" t="s">
        <v>3041</v>
      </c>
      <c r="D121" s="16">
        <v>45748</v>
      </c>
      <c r="E121" s="16"/>
      <c r="F121" s="14" t="s">
        <v>3042</v>
      </c>
      <c r="G121" s="14" t="s">
        <v>3043</v>
      </c>
      <c r="H121" s="14" t="s">
        <v>3044</v>
      </c>
      <c r="I121" s="15">
        <v>2241.92</v>
      </c>
      <c r="J121" s="77">
        <v>3</v>
      </c>
      <c r="K121" s="92"/>
    </row>
    <row r="122" spans="1:11" ht="13" x14ac:dyDescent="0.15">
      <c r="A122" s="14" t="s">
        <v>2997</v>
      </c>
      <c r="B122" s="14" t="s">
        <v>3667</v>
      </c>
      <c r="C122" s="14" t="s">
        <v>3694</v>
      </c>
      <c r="D122" s="16">
        <v>45749</v>
      </c>
      <c r="E122" s="16"/>
      <c r="F122" s="14" t="s">
        <v>3695</v>
      </c>
      <c r="G122" s="14" t="s">
        <v>3696</v>
      </c>
      <c r="H122" s="14" t="s">
        <v>3697</v>
      </c>
      <c r="I122" s="15">
        <v>97.2</v>
      </c>
      <c r="J122" s="77">
        <v>3</v>
      </c>
      <c r="K122" s="92"/>
    </row>
    <row r="123" spans="1:11" ht="13" x14ac:dyDescent="0.15">
      <c r="A123" s="14" t="s">
        <v>2997</v>
      </c>
      <c r="B123" s="14" t="s">
        <v>3045</v>
      </c>
      <c r="C123" s="14" t="s">
        <v>3046</v>
      </c>
      <c r="D123" s="16">
        <v>45749</v>
      </c>
      <c r="E123" s="16"/>
      <c r="F123" s="14" t="s">
        <v>3047</v>
      </c>
      <c r="G123" s="14" t="s">
        <v>3048</v>
      </c>
      <c r="H123" s="14" t="s">
        <v>3049</v>
      </c>
      <c r="I123" s="15">
        <v>960</v>
      </c>
      <c r="J123" s="77">
        <v>3</v>
      </c>
      <c r="K123" s="92"/>
    </row>
    <row r="124" spans="1:11" ht="13" x14ac:dyDescent="0.15">
      <c r="A124" s="14" t="s">
        <v>2997</v>
      </c>
      <c r="B124" s="14" t="s">
        <v>3050</v>
      </c>
      <c r="C124" s="14" t="s">
        <v>3051</v>
      </c>
      <c r="D124" s="16">
        <v>45758</v>
      </c>
      <c r="E124" s="16"/>
      <c r="F124" s="14" t="s">
        <v>3052</v>
      </c>
      <c r="G124" s="14" t="s">
        <v>3053</v>
      </c>
      <c r="H124" s="14" t="s">
        <v>3054</v>
      </c>
      <c r="I124" s="15">
        <v>363</v>
      </c>
      <c r="J124" s="77"/>
      <c r="K124" s="92"/>
    </row>
    <row r="125" spans="1:11" ht="13" x14ac:dyDescent="0.15">
      <c r="A125" s="14" t="s">
        <v>2997</v>
      </c>
      <c r="B125" s="326" t="s">
        <v>3055</v>
      </c>
      <c r="C125" s="14" t="s">
        <v>3056</v>
      </c>
      <c r="D125" s="16">
        <v>45762</v>
      </c>
      <c r="E125" s="16"/>
      <c r="F125" s="14" t="s">
        <v>3057</v>
      </c>
      <c r="G125" s="14" t="s">
        <v>3058</v>
      </c>
      <c r="H125" s="14" t="s">
        <v>3059</v>
      </c>
      <c r="I125" s="15">
        <v>489.42</v>
      </c>
      <c r="J125" s="77">
        <v>3</v>
      </c>
      <c r="K125" s="92"/>
    </row>
    <row r="126" spans="1:11" ht="24" x14ac:dyDescent="0.15">
      <c r="A126" s="14" t="s">
        <v>2997</v>
      </c>
      <c r="B126" s="14" t="s">
        <v>3060</v>
      </c>
      <c r="C126" s="14" t="s">
        <v>3061</v>
      </c>
      <c r="D126" s="16">
        <v>45762</v>
      </c>
      <c r="E126" s="16"/>
      <c r="F126" s="14" t="s">
        <v>3062</v>
      </c>
      <c r="G126" s="14"/>
      <c r="H126" s="14" t="s">
        <v>3063</v>
      </c>
      <c r="I126" s="15">
        <v>8090</v>
      </c>
      <c r="J126" s="77">
        <v>3</v>
      </c>
      <c r="K126" s="92"/>
    </row>
    <row r="127" spans="1:11" ht="13" x14ac:dyDescent="0.15">
      <c r="A127" s="14" t="s">
        <v>2997</v>
      </c>
      <c r="B127" s="14" t="s">
        <v>3064</v>
      </c>
      <c r="C127" s="14"/>
      <c r="D127" s="16">
        <v>45762</v>
      </c>
      <c r="E127" s="16"/>
      <c r="F127" s="14" t="s">
        <v>3065</v>
      </c>
      <c r="G127" s="14" t="s">
        <v>3066</v>
      </c>
      <c r="H127" s="14" t="s">
        <v>3067</v>
      </c>
      <c r="I127" s="15">
        <v>10</v>
      </c>
      <c r="J127" s="77">
        <v>3</v>
      </c>
      <c r="K127" s="92"/>
    </row>
    <row r="128" spans="1:11" ht="13" x14ac:dyDescent="0.15">
      <c r="A128" s="14" t="s">
        <v>2997</v>
      </c>
      <c r="B128" s="14" t="s">
        <v>3068</v>
      </c>
      <c r="C128" s="14"/>
      <c r="D128" s="16">
        <v>45762</v>
      </c>
      <c r="E128" s="16"/>
      <c r="F128" s="14" t="s">
        <v>151</v>
      </c>
      <c r="G128" s="14" t="s">
        <v>3069</v>
      </c>
      <c r="H128" s="14" t="s">
        <v>3070</v>
      </c>
      <c r="I128" s="15">
        <v>16.8</v>
      </c>
      <c r="J128" s="77">
        <v>3</v>
      </c>
      <c r="K128" s="92"/>
    </row>
    <row r="129" spans="1:11" ht="13" x14ac:dyDescent="0.15">
      <c r="A129" s="14" t="s">
        <v>2997</v>
      </c>
      <c r="B129" s="326" t="s">
        <v>3071</v>
      </c>
      <c r="C129" s="14" t="s">
        <v>3072</v>
      </c>
      <c r="D129" s="16">
        <v>45763</v>
      </c>
      <c r="E129" s="16"/>
      <c r="F129" s="14" t="s">
        <v>3073</v>
      </c>
      <c r="G129" s="14" t="s">
        <v>3074</v>
      </c>
      <c r="H129" s="14" t="s">
        <v>3075</v>
      </c>
      <c r="I129" s="15">
        <v>98.4</v>
      </c>
      <c r="J129" s="77">
        <v>3</v>
      </c>
      <c r="K129" s="92"/>
    </row>
    <row r="130" spans="1:11" ht="13" x14ac:dyDescent="0.15">
      <c r="A130" s="14" t="s">
        <v>2997</v>
      </c>
      <c r="B130" s="14" t="s">
        <v>3076</v>
      </c>
      <c r="C130" s="14" t="s">
        <v>3077</v>
      </c>
      <c r="D130" s="16">
        <v>45770</v>
      </c>
      <c r="E130" s="16"/>
      <c r="F130" s="14" t="s">
        <v>3078</v>
      </c>
      <c r="G130" s="14" t="s">
        <v>3079</v>
      </c>
      <c r="H130" s="14" t="s">
        <v>3080</v>
      </c>
      <c r="I130" s="15">
        <v>1048.5</v>
      </c>
      <c r="J130" s="77">
        <v>3</v>
      </c>
      <c r="K130" s="92"/>
    </row>
    <row r="131" spans="1:11" ht="24" x14ac:dyDescent="0.15">
      <c r="A131" s="14" t="s">
        <v>2997</v>
      </c>
      <c r="B131" s="14" t="s">
        <v>3081</v>
      </c>
      <c r="C131" s="14" t="s">
        <v>3082</v>
      </c>
      <c r="D131" s="16">
        <v>45771</v>
      </c>
      <c r="E131" s="16"/>
      <c r="F131" s="14" t="s">
        <v>3083</v>
      </c>
      <c r="G131" s="14"/>
      <c r="H131" s="14" t="s">
        <v>3005</v>
      </c>
      <c r="I131" s="15">
        <v>25</v>
      </c>
      <c r="J131" s="77">
        <v>3</v>
      </c>
      <c r="K131" s="92"/>
    </row>
    <row r="132" spans="1:11" ht="24" x14ac:dyDescent="0.15">
      <c r="A132" s="14" t="s">
        <v>2997</v>
      </c>
      <c r="B132" s="14" t="s">
        <v>3084</v>
      </c>
      <c r="C132" s="14" t="s">
        <v>3085</v>
      </c>
      <c r="D132" s="16">
        <v>45775</v>
      </c>
      <c r="E132" s="16"/>
      <c r="F132" s="14" t="s">
        <v>3086</v>
      </c>
      <c r="G132" s="14" t="s">
        <v>3087</v>
      </c>
      <c r="H132" s="14" t="s">
        <v>3088</v>
      </c>
      <c r="I132" s="15">
        <v>200</v>
      </c>
      <c r="J132" s="77">
        <v>3</v>
      </c>
      <c r="K132" s="92"/>
    </row>
    <row r="133" spans="1:11" ht="24" x14ac:dyDescent="0.15">
      <c r="A133" s="14" t="s">
        <v>2997</v>
      </c>
      <c r="B133" s="14" t="s">
        <v>3089</v>
      </c>
      <c r="C133" s="14" t="s">
        <v>3090</v>
      </c>
      <c r="D133" s="16">
        <v>45775</v>
      </c>
      <c r="E133" s="16"/>
      <c r="F133" s="14" t="s">
        <v>3091</v>
      </c>
      <c r="G133" s="14" t="s">
        <v>3087</v>
      </c>
      <c r="H133" s="14" t="s">
        <v>3088</v>
      </c>
      <c r="I133" s="15">
        <v>600</v>
      </c>
      <c r="J133" s="77">
        <v>3</v>
      </c>
      <c r="K133" s="92"/>
    </row>
    <row r="134" spans="1:11" ht="13" x14ac:dyDescent="0.15">
      <c r="A134" s="14" t="s">
        <v>2997</v>
      </c>
      <c r="B134" s="14" t="s">
        <v>3092</v>
      </c>
      <c r="C134" s="14" t="s">
        <v>3031</v>
      </c>
      <c r="D134" s="16">
        <v>45775</v>
      </c>
      <c r="E134" s="16"/>
      <c r="F134" s="14" t="s">
        <v>3093</v>
      </c>
      <c r="G134" s="14" t="s">
        <v>2118</v>
      </c>
      <c r="H134" s="14" t="s">
        <v>3094</v>
      </c>
      <c r="I134" s="15">
        <v>600</v>
      </c>
      <c r="J134" s="77">
        <v>3</v>
      </c>
      <c r="K134" s="92"/>
    </row>
    <row r="135" spans="1:11" ht="13" x14ac:dyDescent="0.15">
      <c r="A135" s="14" t="s">
        <v>2997</v>
      </c>
      <c r="B135" s="14" t="s">
        <v>3095</v>
      </c>
      <c r="C135" s="14" t="s">
        <v>3096</v>
      </c>
      <c r="D135" s="16">
        <v>45775</v>
      </c>
      <c r="E135" s="16"/>
      <c r="F135" s="14" t="s">
        <v>3097</v>
      </c>
      <c r="G135" s="14" t="s">
        <v>3098</v>
      </c>
      <c r="H135" s="14" t="s">
        <v>3099</v>
      </c>
      <c r="I135" s="15">
        <v>600</v>
      </c>
      <c r="J135" s="77">
        <v>3</v>
      </c>
      <c r="K135" s="92"/>
    </row>
    <row r="136" spans="1:11" ht="24" x14ac:dyDescent="0.15">
      <c r="A136" s="14" t="s">
        <v>2997</v>
      </c>
      <c r="B136" s="14" t="s">
        <v>3100</v>
      </c>
      <c r="C136" s="14" t="s">
        <v>3101</v>
      </c>
      <c r="D136" s="16">
        <v>45775</v>
      </c>
      <c r="E136" s="16"/>
      <c r="F136" s="14" t="s">
        <v>3097</v>
      </c>
      <c r="G136" s="14" t="s">
        <v>3102</v>
      </c>
      <c r="H136" s="14" t="s">
        <v>3103</v>
      </c>
      <c r="I136" s="15">
        <v>600</v>
      </c>
      <c r="J136" s="77">
        <v>3</v>
      </c>
      <c r="K136" s="92"/>
    </row>
    <row r="137" spans="1:11" ht="24" x14ac:dyDescent="0.15">
      <c r="A137" s="14" t="s">
        <v>2997</v>
      </c>
      <c r="B137" s="14" t="s">
        <v>3104</v>
      </c>
      <c r="C137" s="14" t="s">
        <v>3105</v>
      </c>
      <c r="D137" s="16">
        <v>45775</v>
      </c>
      <c r="E137" s="16"/>
      <c r="F137" s="14" t="s">
        <v>3106</v>
      </c>
      <c r="G137" s="14" t="s">
        <v>3102</v>
      </c>
      <c r="H137" s="14" t="s">
        <v>3103</v>
      </c>
      <c r="I137" s="15">
        <v>200</v>
      </c>
      <c r="J137" s="77">
        <v>3</v>
      </c>
      <c r="K137" s="92"/>
    </row>
    <row r="138" spans="1:11" ht="24" x14ac:dyDescent="0.15">
      <c r="A138" s="14" t="s">
        <v>2997</v>
      </c>
      <c r="B138" s="14" t="s">
        <v>3107</v>
      </c>
      <c r="C138" s="14"/>
      <c r="D138" s="16"/>
      <c r="E138" s="16">
        <v>45777</v>
      </c>
      <c r="F138" s="14" t="s">
        <v>3108</v>
      </c>
      <c r="G138" s="14"/>
      <c r="H138" s="14" t="s">
        <v>3109</v>
      </c>
      <c r="I138" s="15">
        <v>193.94</v>
      </c>
      <c r="J138" s="77">
        <v>3</v>
      </c>
      <c r="K138" s="92"/>
    </row>
    <row r="139" spans="1:11" ht="13" x14ac:dyDescent="0.15">
      <c r="A139" s="14" t="s">
        <v>2997</v>
      </c>
      <c r="B139" s="14" t="s">
        <v>3110</v>
      </c>
      <c r="C139" s="14"/>
      <c r="D139" s="16">
        <v>45783</v>
      </c>
      <c r="E139" s="16"/>
      <c r="F139" s="14" t="s">
        <v>3111</v>
      </c>
      <c r="G139" s="14"/>
      <c r="H139" s="14" t="s">
        <v>3027</v>
      </c>
      <c r="I139" s="15">
        <v>99.07</v>
      </c>
      <c r="J139" s="77">
        <v>3</v>
      </c>
      <c r="K139" s="92"/>
    </row>
    <row r="140" spans="1:11" ht="13" x14ac:dyDescent="0.15">
      <c r="A140" s="14" t="s">
        <v>2997</v>
      </c>
      <c r="B140" s="14" t="s">
        <v>3110</v>
      </c>
      <c r="C140" s="14"/>
      <c r="D140" s="16">
        <v>45783</v>
      </c>
      <c r="E140" s="16"/>
      <c r="F140" s="14" t="s">
        <v>3112</v>
      </c>
      <c r="G140" s="14"/>
      <c r="H140" s="14" t="s">
        <v>3029</v>
      </c>
      <c r="I140" s="15">
        <v>105.22</v>
      </c>
      <c r="J140" s="77">
        <v>3</v>
      </c>
      <c r="K140" s="92"/>
    </row>
    <row r="141" spans="1:11" ht="13" x14ac:dyDescent="0.15">
      <c r="A141" s="14" t="s">
        <v>2997</v>
      </c>
      <c r="B141" s="14" t="s">
        <v>3113</v>
      </c>
      <c r="C141" s="14" t="s">
        <v>3114</v>
      </c>
      <c r="D141" s="16">
        <v>45783</v>
      </c>
      <c r="E141" s="16"/>
      <c r="F141" s="14" t="s">
        <v>3115</v>
      </c>
      <c r="G141" s="14" t="s">
        <v>3116</v>
      </c>
      <c r="H141" s="14" t="s">
        <v>3117</v>
      </c>
      <c r="I141" s="15">
        <v>1393.05</v>
      </c>
      <c r="J141" s="77">
        <v>3</v>
      </c>
      <c r="K141" s="92"/>
    </row>
    <row r="142" spans="1:11" ht="13" x14ac:dyDescent="0.15">
      <c r="A142" s="14" t="s">
        <v>2997</v>
      </c>
      <c r="B142" s="14" t="s">
        <v>3118</v>
      </c>
      <c r="C142" s="14" t="s">
        <v>3119</v>
      </c>
      <c r="D142" s="16">
        <v>45784</v>
      </c>
      <c r="E142" s="16"/>
      <c r="F142" s="14" t="s">
        <v>3120</v>
      </c>
      <c r="G142" s="14" t="s">
        <v>3119</v>
      </c>
      <c r="H142" s="14" t="s">
        <v>3121</v>
      </c>
      <c r="I142" s="15">
        <v>375.15</v>
      </c>
      <c r="J142" s="77">
        <v>3</v>
      </c>
      <c r="K142" s="92"/>
    </row>
    <row r="143" spans="1:11" ht="13" x14ac:dyDescent="0.15">
      <c r="A143" s="14" t="s">
        <v>2997</v>
      </c>
      <c r="B143" s="14" t="s">
        <v>3122</v>
      </c>
      <c r="C143" s="14" t="s">
        <v>3123</v>
      </c>
      <c r="D143" s="16">
        <v>45784</v>
      </c>
      <c r="E143" s="16"/>
      <c r="F143" s="14" t="s">
        <v>3124</v>
      </c>
      <c r="G143" s="14" t="s">
        <v>3125</v>
      </c>
      <c r="H143" s="14" t="s">
        <v>3126</v>
      </c>
      <c r="I143" s="15">
        <v>600</v>
      </c>
      <c r="J143" s="77">
        <v>3</v>
      </c>
      <c r="K143" s="92"/>
    </row>
    <row r="144" spans="1:11" ht="13" x14ac:dyDescent="0.15">
      <c r="A144" s="14" t="s">
        <v>2997</v>
      </c>
      <c r="B144" s="14" t="s">
        <v>3127</v>
      </c>
      <c r="C144" s="14" t="s">
        <v>3128</v>
      </c>
      <c r="D144" s="16">
        <v>45784</v>
      </c>
      <c r="E144" s="16"/>
      <c r="F144" s="14" t="s">
        <v>3129</v>
      </c>
      <c r="G144" s="14" t="s">
        <v>3038</v>
      </c>
      <c r="H144" s="14" t="s">
        <v>3130</v>
      </c>
      <c r="I144" s="15">
        <v>600</v>
      </c>
      <c r="J144" s="77">
        <v>3</v>
      </c>
      <c r="K144" s="92"/>
    </row>
    <row r="145" spans="1:11" ht="13" x14ac:dyDescent="0.15">
      <c r="A145" s="14" t="s">
        <v>2997</v>
      </c>
      <c r="B145" s="14" t="s">
        <v>3131</v>
      </c>
      <c r="C145" s="14" t="s">
        <v>3132</v>
      </c>
      <c r="D145" s="16">
        <v>45784</v>
      </c>
      <c r="E145" s="16"/>
      <c r="F145" s="14" t="s">
        <v>3133</v>
      </c>
      <c r="G145" s="14" t="s">
        <v>3134</v>
      </c>
      <c r="H145" s="14" t="s">
        <v>3135</v>
      </c>
      <c r="I145" s="15">
        <v>2538</v>
      </c>
      <c r="J145" s="77">
        <v>3</v>
      </c>
      <c r="K145" s="92"/>
    </row>
    <row r="146" spans="1:11" ht="13" x14ac:dyDescent="0.15">
      <c r="A146" s="14" t="s">
        <v>2997</v>
      </c>
      <c r="B146" s="14" t="s">
        <v>3136</v>
      </c>
      <c r="C146" s="14" t="s">
        <v>3137</v>
      </c>
      <c r="D146" s="16">
        <v>45784</v>
      </c>
      <c r="E146" s="16"/>
      <c r="F146" s="14" t="s">
        <v>3138</v>
      </c>
      <c r="G146" s="14" t="s">
        <v>3139</v>
      </c>
      <c r="H146" s="14" t="s">
        <v>3140</v>
      </c>
      <c r="I146" s="15">
        <v>150</v>
      </c>
      <c r="J146" s="77">
        <v>3</v>
      </c>
      <c r="K146" s="92"/>
    </row>
    <row r="147" spans="1:11" ht="24" x14ac:dyDescent="0.15">
      <c r="A147" s="14" t="s">
        <v>2997</v>
      </c>
      <c r="B147" s="14" t="s">
        <v>3141</v>
      </c>
      <c r="C147" s="14" t="s">
        <v>3142</v>
      </c>
      <c r="D147" s="16">
        <v>45784</v>
      </c>
      <c r="E147" s="16"/>
      <c r="F147" s="14" t="s">
        <v>3143</v>
      </c>
      <c r="G147" s="14"/>
      <c r="H147" s="14" t="s">
        <v>3144</v>
      </c>
      <c r="I147" s="15">
        <v>5400</v>
      </c>
      <c r="J147" s="77">
        <v>3</v>
      </c>
      <c r="K147" s="92"/>
    </row>
    <row r="148" spans="1:11" ht="13" x14ac:dyDescent="0.15">
      <c r="A148" s="14" t="s">
        <v>2997</v>
      </c>
      <c r="B148" s="14" t="s">
        <v>3148</v>
      </c>
      <c r="C148" s="14" t="s">
        <v>3149</v>
      </c>
      <c r="D148" s="16">
        <v>45789</v>
      </c>
      <c r="E148" s="16"/>
      <c r="F148" s="14" t="s">
        <v>3150</v>
      </c>
      <c r="G148" s="14" t="s">
        <v>3116</v>
      </c>
      <c r="H148" s="14" t="s">
        <v>3117</v>
      </c>
      <c r="I148" s="15">
        <v>2260.23</v>
      </c>
      <c r="J148" s="77">
        <v>3</v>
      </c>
      <c r="K148" s="92"/>
    </row>
    <row r="149" spans="1:11" ht="13" x14ac:dyDescent="0.15">
      <c r="A149" s="14" t="s">
        <v>2997</v>
      </c>
      <c r="B149" s="14" t="s">
        <v>3666</v>
      </c>
      <c r="C149" s="14" t="s">
        <v>3672</v>
      </c>
      <c r="D149" s="16">
        <v>45791</v>
      </c>
      <c r="E149" s="16"/>
      <c r="F149" s="14" t="s">
        <v>3675</v>
      </c>
      <c r="G149" s="14" t="s">
        <v>3674</v>
      </c>
      <c r="H149" s="14" t="s">
        <v>3673</v>
      </c>
      <c r="I149" s="15">
        <v>635.5</v>
      </c>
      <c r="J149" s="77">
        <v>3</v>
      </c>
      <c r="K149" s="92"/>
    </row>
    <row r="150" spans="1:11" ht="13" x14ac:dyDescent="0.15">
      <c r="A150" s="14" t="s">
        <v>2997</v>
      </c>
      <c r="B150" s="14" t="s">
        <v>3667</v>
      </c>
      <c r="C150" s="14" t="s">
        <v>3676</v>
      </c>
      <c r="D150" s="16">
        <v>45792</v>
      </c>
      <c r="E150" s="16"/>
      <c r="F150" s="14" t="s">
        <v>3677</v>
      </c>
      <c r="G150" s="14" t="s">
        <v>3227</v>
      </c>
      <c r="H150" s="14" t="s">
        <v>3602</v>
      </c>
      <c r="I150" s="15">
        <v>87.99</v>
      </c>
      <c r="J150" s="77"/>
      <c r="K150" s="92"/>
    </row>
    <row r="151" spans="1:11" ht="13" x14ac:dyDescent="0.15">
      <c r="A151" s="14" t="s">
        <v>2997</v>
      </c>
      <c r="B151" s="14" t="s">
        <v>3151</v>
      </c>
      <c r="C151" s="14" t="s">
        <v>3152</v>
      </c>
      <c r="D151" s="16">
        <v>45792</v>
      </c>
      <c r="E151" s="16"/>
      <c r="F151" s="14" t="s">
        <v>3153</v>
      </c>
      <c r="G151" s="14"/>
      <c r="H151" s="14" t="s">
        <v>3154</v>
      </c>
      <c r="I151" s="15">
        <v>50</v>
      </c>
      <c r="J151" s="77">
        <v>3</v>
      </c>
      <c r="K151" s="92"/>
    </row>
    <row r="152" spans="1:11" ht="24" x14ac:dyDescent="0.15">
      <c r="A152" s="14" t="s">
        <v>2997</v>
      </c>
      <c r="B152" s="14" t="s">
        <v>3155</v>
      </c>
      <c r="C152" s="14" t="s">
        <v>3156</v>
      </c>
      <c r="D152" s="16">
        <v>45792</v>
      </c>
      <c r="E152" s="16"/>
      <c r="F152" s="14" t="s">
        <v>3157</v>
      </c>
      <c r="G152" s="14" t="s">
        <v>1435</v>
      </c>
      <c r="H152" s="14" t="s">
        <v>3158</v>
      </c>
      <c r="I152" s="15">
        <v>100</v>
      </c>
      <c r="J152" s="77">
        <v>3</v>
      </c>
      <c r="K152" s="92"/>
    </row>
    <row r="153" spans="1:11" ht="24" x14ac:dyDescent="0.15">
      <c r="A153" s="14" t="s">
        <v>2997</v>
      </c>
      <c r="B153" s="14" t="s">
        <v>3159</v>
      </c>
      <c r="C153" s="14" t="s">
        <v>3160</v>
      </c>
      <c r="D153" s="16">
        <v>45792</v>
      </c>
      <c r="E153" s="16"/>
      <c r="F153" s="14" t="s">
        <v>3161</v>
      </c>
      <c r="G153" s="14" t="s">
        <v>3038</v>
      </c>
      <c r="H153" s="14" t="s">
        <v>3130</v>
      </c>
      <c r="I153" s="15">
        <v>1507.5</v>
      </c>
      <c r="J153" s="77">
        <v>3</v>
      </c>
      <c r="K153" s="92"/>
    </row>
    <row r="154" spans="1:11" ht="13" x14ac:dyDescent="0.15">
      <c r="A154" s="14" t="s">
        <v>2997</v>
      </c>
      <c r="B154" s="14" t="s">
        <v>3162</v>
      </c>
      <c r="C154" s="14" t="s">
        <v>3163</v>
      </c>
      <c r="D154" s="16">
        <v>45792</v>
      </c>
      <c r="E154" s="16"/>
      <c r="F154" s="14" t="s">
        <v>3164</v>
      </c>
      <c r="G154" s="14" t="s">
        <v>3165</v>
      </c>
      <c r="H154" s="14" t="s">
        <v>3166</v>
      </c>
      <c r="I154" s="15">
        <v>16.149999999999999</v>
      </c>
      <c r="J154" s="77">
        <v>4</v>
      </c>
      <c r="K154" s="92"/>
    </row>
    <row r="155" spans="1:11" ht="13" x14ac:dyDescent="0.15">
      <c r="A155" s="14" t="s">
        <v>2997</v>
      </c>
      <c r="B155" s="14" t="s">
        <v>3167</v>
      </c>
      <c r="C155" s="14" t="s">
        <v>3168</v>
      </c>
      <c r="D155" s="16">
        <v>45797</v>
      </c>
      <c r="E155" s="16"/>
      <c r="F155" s="14" t="s">
        <v>3164</v>
      </c>
      <c r="G155" s="14" t="s">
        <v>3165</v>
      </c>
      <c r="H155" s="14" t="s">
        <v>3166</v>
      </c>
      <c r="I155" s="15">
        <v>138.81</v>
      </c>
      <c r="J155" s="77">
        <v>4</v>
      </c>
      <c r="K155" s="92"/>
    </row>
    <row r="156" spans="1:11" ht="13" x14ac:dyDescent="0.15">
      <c r="A156" s="14" t="s">
        <v>2997</v>
      </c>
      <c r="B156" s="14" t="s">
        <v>3667</v>
      </c>
      <c r="C156" s="14" t="s">
        <v>3681</v>
      </c>
      <c r="D156" s="16">
        <v>45799</v>
      </c>
      <c r="E156" s="16"/>
      <c r="F156" s="14" t="s">
        <v>3682</v>
      </c>
      <c r="G156" s="14" t="s">
        <v>3172</v>
      </c>
      <c r="H156" s="14" t="s">
        <v>3173</v>
      </c>
      <c r="I156" s="15">
        <v>2000</v>
      </c>
      <c r="J156" s="77">
        <v>3</v>
      </c>
      <c r="K156" s="92"/>
    </row>
    <row r="157" spans="1:11" ht="13" x14ac:dyDescent="0.15">
      <c r="A157" s="14" t="s">
        <v>2997</v>
      </c>
      <c r="B157" s="14" t="s">
        <v>3667</v>
      </c>
      <c r="C157" s="14" t="s">
        <v>3678</v>
      </c>
      <c r="D157" s="16">
        <v>45799</v>
      </c>
      <c r="E157" s="16"/>
      <c r="F157" s="14" t="s">
        <v>3679</v>
      </c>
      <c r="G157" s="14" t="s">
        <v>3425</v>
      </c>
      <c r="H157" s="14" t="s">
        <v>3680</v>
      </c>
      <c r="I157" s="15">
        <v>1750</v>
      </c>
      <c r="J157" s="77">
        <v>3</v>
      </c>
      <c r="K157" s="92"/>
    </row>
    <row r="158" spans="1:11" ht="13" x14ac:dyDescent="0.15">
      <c r="A158" s="14" t="s">
        <v>2997</v>
      </c>
      <c r="B158" s="14" t="s">
        <v>3169</v>
      </c>
      <c r="C158" s="14" t="s">
        <v>3170</v>
      </c>
      <c r="D158" s="16">
        <v>45799</v>
      </c>
      <c r="E158" s="16"/>
      <c r="F158" s="14" t="s">
        <v>3171</v>
      </c>
      <c r="G158" s="14" t="s">
        <v>3172</v>
      </c>
      <c r="H158" s="14" t="s">
        <v>3173</v>
      </c>
      <c r="I158" s="15">
        <v>600</v>
      </c>
      <c r="J158" s="77">
        <v>3</v>
      </c>
      <c r="K158" s="92"/>
    </row>
    <row r="159" spans="1:11" ht="24" x14ac:dyDescent="0.15">
      <c r="A159" s="14" t="s">
        <v>2997</v>
      </c>
      <c r="B159" s="14" t="s">
        <v>3174</v>
      </c>
      <c r="C159" s="14" t="s">
        <v>3175</v>
      </c>
      <c r="D159" s="16">
        <v>45799</v>
      </c>
      <c r="E159" s="16"/>
      <c r="F159" s="14" t="s">
        <v>3176</v>
      </c>
      <c r="G159" s="14" t="s">
        <v>3177</v>
      </c>
      <c r="H159" s="14" t="s">
        <v>3178</v>
      </c>
      <c r="I159" s="15">
        <v>86.1</v>
      </c>
      <c r="J159" s="77">
        <v>3</v>
      </c>
      <c r="K159" s="92"/>
    </row>
    <row r="160" spans="1:11" ht="13" x14ac:dyDescent="0.15">
      <c r="A160" s="14" t="s">
        <v>2997</v>
      </c>
      <c r="B160" s="14" t="s">
        <v>3145</v>
      </c>
      <c r="C160" s="14" t="s">
        <v>3146</v>
      </c>
      <c r="D160" s="16">
        <v>45799</v>
      </c>
      <c r="E160" s="16"/>
      <c r="F160" s="14" t="s">
        <v>3147</v>
      </c>
      <c r="G160" s="14" t="s">
        <v>3033</v>
      </c>
      <c r="H160" s="14" t="s">
        <v>3034</v>
      </c>
      <c r="I160" s="15">
        <v>392.32</v>
      </c>
      <c r="J160" s="77">
        <v>3</v>
      </c>
      <c r="K160" s="92"/>
    </row>
    <row r="161" spans="1:11" ht="13" x14ac:dyDescent="0.15">
      <c r="A161" s="14" t="s">
        <v>2997</v>
      </c>
      <c r="B161" s="14" t="s">
        <v>3179</v>
      </c>
      <c r="C161" s="14" t="s">
        <v>3180</v>
      </c>
      <c r="D161" s="16">
        <v>45799</v>
      </c>
      <c r="E161" s="16"/>
      <c r="F161" s="14" t="s">
        <v>3037</v>
      </c>
      <c r="G161" s="14" t="s">
        <v>3038</v>
      </c>
      <c r="H161" s="14" t="s">
        <v>3130</v>
      </c>
      <c r="I161" s="15">
        <v>200</v>
      </c>
      <c r="J161" s="77">
        <v>3</v>
      </c>
      <c r="K161" s="92"/>
    </row>
    <row r="162" spans="1:11" ht="13" x14ac:dyDescent="0.15">
      <c r="A162" s="14" t="s">
        <v>2997</v>
      </c>
      <c r="B162" s="14" t="s">
        <v>3181</v>
      </c>
      <c r="C162" s="14" t="s">
        <v>3182</v>
      </c>
      <c r="D162" s="16">
        <v>45803</v>
      </c>
      <c r="E162" s="16"/>
      <c r="F162" s="14" t="s">
        <v>3183</v>
      </c>
      <c r="G162" s="14" t="s">
        <v>3184</v>
      </c>
      <c r="H162" s="14" t="s">
        <v>3185</v>
      </c>
      <c r="I162" s="15">
        <v>8.35</v>
      </c>
      <c r="J162" s="77">
        <v>4</v>
      </c>
      <c r="K162" s="92"/>
    </row>
    <row r="163" spans="1:11" ht="13" x14ac:dyDescent="0.15">
      <c r="A163" s="14" t="s">
        <v>2997</v>
      </c>
      <c r="B163" s="14" t="s">
        <v>3186</v>
      </c>
      <c r="C163" s="14"/>
      <c r="D163" s="16">
        <v>45799</v>
      </c>
      <c r="E163" s="16"/>
      <c r="F163" s="14" t="s">
        <v>3187</v>
      </c>
      <c r="G163" s="14"/>
      <c r="H163" s="14" t="s">
        <v>3188</v>
      </c>
      <c r="I163" s="15">
        <v>1200</v>
      </c>
      <c r="J163" s="77">
        <v>3</v>
      </c>
      <c r="K163" s="92"/>
    </row>
    <row r="164" spans="1:11" ht="13" x14ac:dyDescent="0.15">
      <c r="A164" s="14" t="s">
        <v>2997</v>
      </c>
      <c r="B164" s="14" t="s">
        <v>3189</v>
      </c>
      <c r="C164" s="14" t="s">
        <v>3190</v>
      </c>
      <c r="D164" s="16">
        <v>45804</v>
      </c>
      <c r="E164" s="16"/>
      <c r="F164" s="14" t="s">
        <v>3191</v>
      </c>
      <c r="G164" s="14" t="s">
        <v>3192</v>
      </c>
      <c r="H164" s="14" t="s">
        <v>3193</v>
      </c>
      <c r="I164" s="15">
        <v>2300</v>
      </c>
      <c r="J164" s="77">
        <v>3</v>
      </c>
      <c r="K164" s="92"/>
    </row>
    <row r="165" spans="1:11" ht="13" x14ac:dyDescent="0.15">
      <c r="A165" s="14" t="s">
        <v>2997</v>
      </c>
      <c r="B165" s="14" t="s">
        <v>3194</v>
      </c>
      <c r="C165" s="14" t="s">
        <v>3195</v>
      </c>
      <c r="D165" s="16">
        <v>45804</v>
      </c>
      <c r="E165" s="16"/>
      <c r="F165" s="14" t="s">
        <v>3196</v>
      </c>
      <c r="G165" s="14" t="s">
        <v>3192</v>
      </c>
      <c r="H165" s="14" t="s">
        <v>3193</v>
      </c>
      <c r="I165" s="15">
        <v>2300</v>
      </c>
      <c r="J165" s="77">
        <v>3</v>
      </c>
      <c r="K165" s="92"/>
    </row>
    <row r="166" spans="1:11" ht="13" x14ac:dyDescent="0.15">
      <c r="A166" s="14" t="s">
        <v>2997</v>
      </c>
      <c r="B166" s="14" t="s">
        <v>3197</v>
      </c>
      <c r="C166" s="14"/>
      <c r="D166" s="16">
        <v>45809</v>
      </c>
      <c r="E166" s="16"/>
      <c r="F166" s="14" t="s">
        <v>3198</v>
      </c>
      <c r="G166" s="14"/>
      <c r="H166" s="14" t="s">
        <v>3199</v>
      </c>
      <c r="I166" s="15">
        <v>386.48</v>
      </c>
      <c r="J166" s="77">
        <v>3</v>
      </c>
      <c r="K166" s="92"/>
    </row>
    <row r="167" spans="1:11" ht="13" x14ac:dyDescent="0.15">
      <c r="A167" s="14" t="s">
        <v>2997</v>
      </c>
      <c r="B167" s="14" t="s">
        <v>3197</v>
      </c>
      <c r="C167" s="14"/>
      <c r="D167" s="16">
        <v>45809</v>
      </c>
      <c r="E167" s="16"/>
      <c r="F167" s="14" t="s">
        <v>3200</v>
      </c>
      <c r="G167" s="14"/>
      <c r="H167" s="14" t="s">
        <v>3027</v>
      </c>
      <c r="I167" s="15">
        <v>114.13</v>
      </c>
      <c r="J167" s="77">
        <v>3</v>
      </c>
      <c r="K167" s="92"/>
    </row>
    <row r="168" spans="1:11" ht="13" x14ac:dyDescent="0.15">
      <c r="A168" s="14" t="s">
        <v>2997</v>
      </c>
      <c r="B168" s="14" t="s">
        <v>3201</v>
      </c>
      <c r="C168" s="14" t="s">
        <v>3202</v>
      </c>
      <c r="D168" s="16">
        <v>45813</v>
      </c>
      <c r="E168" s="16"/>
      <c r="F168" s="14" t="s">
        <v>3203</v>
      </c>
      <c r="G168" s="14" t="s">
        <v>2118</v>
      </c>
      <c r="H168" s="14" t="s">
        <v>3094</v>
      </c>
      <c r="I168" s="15">
        <v>512.32000000000005</v>
      </c>
      <c r="J168" s="77">
        <v>3</v>
      </c>
      <c r="K168" s="92"/>
    </row>
    <row r="169" spans="1:11" ht="13" x14ac:dyDescent="0.15">
      <c r="A169" s="14" t="s">
        <v>2997</v>
      </c>
      <c r="B169" s="14" t="s">
        <v>3204</v>
      </c>
      <c r="C169" s="14" t="s">
        <v>3205</v>
      </c>
      <c r="D169" s="16">
        <v>45817</v>
      </c>
      <c r="E169" s="16"/>
      <c r="F169" s="14" t="s">
        <v>3206</v>
      </c>
      <c r="G169" s="14" t="s">
        <v>3207</v>
      </c>
      <c r="H169" s="14" t="s">
        <v>3208</v>
      </c>
      <c r="I169" s="15">
        <v>179.4</v>
      </c>
      <c r="J169" s="77">
        <v>3</v>
      </c>
      <c r="K169" s="92"/>
    </row>
    <row r="170" spans="1:11" ht="13" x14ac:dyDescent="0.15">
      <c r="A170" s="14" t="s">
        <v>2997</v>
      </c>
      <c r="B170" s="14" t="s">
        <v>3209</v>
      </c>
      <c r="C170" s="14" t="s">
        <v>3210</v>
      </c>
      <c r="D170" s="16">
        <v>45817</v>
      </c>
      <c r="E170" s="16"/>
      <c r="F170" s="14" t="s">
        <v>3211</v>
      </c>
      <c r="G170" s="14" t="s">
        <v>3212</v>
      </c>
      <c r="H170" s="14" t="s">
        <v>3213</v>
      </c>
      <c r="I170" s="15">
        <v>146.1</v>
      </c>
      <c r="J170" s="77">
        <v>3</v>
      </c>
      <c r="K170" s="92"/>
    </row>
    <row r="171" spans="1:11" ht="13" x14ac:dyDescent="0.15">
      <c r="A171" s="14" t="s">
        <v>2997</v>
      </c>
      <c r="B171" s="14" t="s">
        <v>3214</v>
      </c>
      <c r="C171" s="14" t="s">
        <v>3215</v>
      </c>
      <c r="D171" s="16">
        <v>45817</v>
      </c>
      <c r="E171" s="16"/>
      <c r="F171" s="14" t="s">
        <v>3216</v>
      </c>
      <c r="G171" s="14" t="s">
        <v>3217</v>
      </c>
      <c r="H171" s="14" t="s">
        <v>3218</v>
      </c>
      <c r="I171" s="15">
        <v>225</v>
      </c>
      <c r="J171" s="77">
        <v>3</v>
      </c>
      <c r="K171" s="92"/>
    </row>
    <row r="172" spans="1:11" ht="13" x14ac:dyDescent="0.15">
      <c r="A172" s="14" t="s">
        <v>2997</v>
      </c>
      <c r="B172" s="14" t="s">
        <v>3219</v>
      </c>
      <c r="C172" s="14" t="s">
        <v>3220</v>
      </c>
      <c r="D172" s="16">
        <v>45818</v>
      </c>
      <c r="E172" s="16"/>
      <c r="F172" s="14" t="s">
        <v>3221</v>
      </c>
      <c r="G172" s="14" t="s">
        <v>3222</v>
      </c>
      <c r="H172" s="14" t="s">
        <v>3223</v>
      </c>
      <c r="I172" s="15">
        <v>943.9</v>
      </c>
      <c r="J172" s="77">
        <v>3</v>
      </c>
      <c r="K172" s="92"/>
    </row>
    <row r="173" spans="1:11" ht="13" x14ac:dyDescent="0.15">
      <c r="A173" s="14" t="s">
        <v>2997</v>
      </c>
      <c r="B173" s="14" t="s">
        <v>3224</v>
      </c>
      <c r="C173" s="14" t="s">
        <v>3225</v>
      </c>
      <c r="D173" s="16">
        <v>45821</v>
      </c>
      <c r="E173" s="16"/>
      <c r="F173" s="14" t="s">
        <v>3226</v>
      </c>
      <c r="G173" s="14" t="s">
        <v>3227</v>
      </c>
      <c r="H173" s="14" t="s">
        <v>3228</v>
      </c>
      <c r="I173" s="15">
        <v>87.99</v>
      </c>
      <c r="J173" s="77">
        <v>4</v>
      </c>
      <c r="K173" s="92"/>
    </row>
    <row r="174" spans="1:11" ht="13" x14ac:dyDescent="0.15">
      <c r="A174" s="14" t="s">
        <v>2997</v>
      </c>
      <c r="B174" s="14" t="s">
        <v>3229</v>
      </c>
      <c r="C174" s="14" t="s">
        <v>3230</v>
      </c>
      <c r="D174" s="16">
        <v>45821</v>
      </c>
      <c r="E174" s="16"/>
      <c r="F174" s="14" t="s">
        <v>3231</v>
      </c>
      <c r="G174" s="14" t="s">
        <v>3227</v>
      </c>
      <c r="H174" s="14" t="s">
        <v>3228</v>
      </c>
      <c r="I174" s="15">
        <v>87.99</v>
      </c>
      <c r="J174" s="77">
        <v>4</v>
      </c>
      <c r="K174" s="92"/>
    </row>
    <row r="175" spans="1:11" ht="24" x14ac:dyDescent="0.15">
      <c r="A175" s="14" t="s">
        <v>2997</v>
      </c>
      <c r="B175" s="14" t="s">
        <v>3232</v>
      </c>
      <c r="C175" s="14" t="s">
        <v>3233</v>
      </c>
      <c r="D175" s="16">
        <v>45825</v>
      </c>
      <c r="E175" s="16"/>
      <c r="F175" s="14" t="s">
        <v>3234</v>
      </c>
      <c r="G175" s="14" t="s">
        <v>3235</v>
      </c>
      <c r="H175" s="14" t="s">
        <v>3236</v>
      </c>
      <c r="I175" s="15">
        <v>1800</v>
      </c>
      <c r="J175" s="77">
        <v>3</v>
      </c>
      <c r="K175" s="92"/>
    </row>
    <row r="176" spans="1:11" ht="13" x14ac:dyDescent="0.15">
      <c r="A176" s="14" t="s">
        <v>2997</v>
      </c>
      <c r="B176" s="14" t="s">
        <v>3237</v>
      </c>
      <c r="C176" s="14" t="s">
        <v>3238</v>
      </c>
      <c r="D176" s="16">
        <v>45826</v>
      </c>
      <c r="E176" s="16"/>
      <c r="F176" s="14" t="s">
        <v>3239</v>
      </c>
      <c r="G176" s="14" t="s">
        <v>764</v>
      </c>
      <c r="H176" s="14" t="s">
        <v>3240</v>
      </c>
      <c r="I176" s="15">
        <v>21</v>
      </c>
      <c r="J176" s="77">
        <v>3</v>
      </c>
      <c r="K176" s="92"/>
    </row>
    <row r="177" spans="1:11" ht="13" x14ac:dyDescent="0.15">
      <c r="A177" s="14" t="s">
        <v>2997</v>
      </c>
      <c r="B177" s="14" t="s">
        <v>3241</v>
      </c>
      <c r="C177" s="14" t="s">
        <v>3242</v>
      </c>
      <c r="D177" s="16">
        <v>45826</v>
      </c>
      <c r="E177" s="16"/>
      <c r="F177" s="14" t="s">
        <v>3243</v>
      </c>
      <c r="G177" s="14" t="s">
        <v>3244</v>
      </c>
      <c r="H177" s="14" t="s">
        <v>3245</v>
      </c>
      <c r="I177" s="15">
        <v>580</v>
      </c>
      <c r="J177" s="77">
        <v>3</v>
      </c>
      <c r="K177" s="92"/>
    </row>
    <row r="178" spans="1:11" ht="13" x14ac:dyDescent="0.15">
      <c r="A178" s="14" t="s">
        <v>2997</v>
      </c>
      <c r="B178" s="14" t="s">
        <v>3246</v>
      </c>
      <c r="C178" s="14" t="s">
        <v>3247</v>
      </c>
      <c r="D178" s="16">
        <v>45828</v>
      </c>
      <c r="E178" s="16"/>
      <c r="F178" s="14" t="s">
        <v>3248</v>
      </c>
      <c r="G178" s="14" t="s">
        <v>3249</v>
      </c>
      <c r="H178" s="14" t="s">
        <v>3250</v>
      </c>
      <c r="I178" s="15">
        <v>90</v>
      </c>
      <c r="J178" s="77">
        <v>3</v>
      </c>
      <c r="K178" s="92"/>
    </row>
    <row r="179" spans="1:11" ht="13" x14ac:dyDescent="0.15">
      <c r="A179" s="14" t="s">
        <v>2997</v>
      </c>
      <c r="B179" s="14" t="s">
        <v>3251</v>
      </c>
      <c r="C179" s="14" t="s">
        <v>3252</v>
      </c>
      <c r="D179" s="16">
        <v>45828</v>
      </c>
      <c r="E179" s="16"/>
      <c r="F179" s="14" t="s">
        <v>3253</v>
      </c>
      <c r="G179" s="14" t="s">
        <v>3249</v>
      </c>
      <c r="H179" s="14" t="s">
        <v>3250</v>
      </c>
      <c r="I179" s="15">
        <v>90</v>
      </c>
      <c r="J179" s="77">
        <v>3</v>
      </c>
      <c r="K179" s="92"/>
    </row>
    <row r="180" spans="1:11" ht="13" x14ac:dyDescent="0.15">
      <c r="A180" s="14" t="s">
        <v>2997</v>
      </c>
      <c r="B180" s="14" t="s">
        <v>3254</v>
      </c>
      <c r="C180" s="14" t="s">
        <v>3255</v>
      </c>
      <c r="D180" s="16">
        <v>45828</v>
      </c>
      <c r="E180" s="16"/>
      <c r="F180" s="14" t="s">
        <v>3256</v>
      </c>
      <c r="G180" s="14" t="s">
        <v>3257</v>
      </c>
      <c r="H180" s="14" t="s">
        <v>3258</v>
      </c>
      <c r="I180" s="15">
        <v>265</v>
      </c>
      <c r="J180" s="77">
        <v>3</v>
      </c>
      <c r="K180" s="92"/>
    </row>
    <row r="181" spans="1:11" ht="13" x14ac:dyDescent="0.15">
      <c r="A181" s="14" t="s">
        <v>2997</v>
      </c>
      <c r="B181" s="14" t="s">
        <v>3259</v>
      </c>
      <c r="C181" s="14" t="s">
        <v>3260</v>
      </c>
      <c r="D181" s="16">
        <v>45833</v>
      </c>
      <c r="E181" s="16"/>
      <c r="F181" s="14" t="s">
        <v>3261</v>
      </c>
      <c r="G181" s="14" t="s">
        <v>3260</v>
      </c>
      <c r="H181" s="14" t="s">
        <v>3044</v>
      </c>
      <c r="I181" s="15">
        <v>1328.46</v>
      </c>
      <c r="J181" s="77">
        <v>3</v>
      </c>
      <c r="K181" s="92"/>
    </row>
    <row r="182" spans="1:11" ht="13" x14ac:dyDescent="0.15">
      <c r="A182" s="14" t="s">
        <v>2997</v>
      </c>
      <c r="B182" s="14" t="s">
        <v>3687</v>
      </c>
      <c r="C182" s="14" t="s">
        <v>3683</v>
      </c>
      <c r="D182" s="16">
        <v>45835</v>
      </c>
      <c r="E182" s="16"/>
      <c r="F182" s="14" t="s">
        <v>3684</v>
      </c>
      <c r="G182" s="14" t="s">
        <v>3685</v>
      </c>
      <c r="H182" s="14" t="s">
        <v>3686</v>
      </c>
      <c r="I182" s="15">
        <v>510</v>
      </c>
      <c r="J182" s="77">
        <v>3</v>
      </c>
      <c r="K182" s="92"/>
    </row>
    <row r="183" spans="1:11" ht="24" x14ac:dyDescent="0.15">
      <c r="A183" s="14" t="s">
        <v>2997</v>
      </c>
      <c r="B183" s="14" t="s">
        <v>3688</v>
      </c>
      <c r="C183" s="14" t="s">
        <v>3689</v>
      </c>
      <c r="D183" s="16">
        <v>45838</v>
      </c>
      <c r="E183" s="16"/>
      <c r="F183" s="14" t="s">
        <v>3690</v>
      </c>
      <c r="G183" s="14" t="s">
        <v>3361</v>
      </c>
      <c r="H183" s="14" t="s">
        <v>3691</v>
      </c>
      <c r="I183" s="15">
        <v>375</v>
      </c>
      <c r="J183" s="77">
        <v>3</v>
      </c>
      <c r="K183" s="92"/>
    </row>
    <row r="184" spans="1:11" ht="13" x14ac:dyDescent="0.15">
      <c r="A184" s="14" t="s">
        <v>2997</v>
      </c>
      <c r="B184" s="14" t="s">
        <v>3262</v>
      </c>
      <c r="C184" s="14"/>
      <c r="D184" s="16">
        <v>45838</v>
      </c>
      <c r="E184" s="16"/>
      <c r="F184" s="14" t="s">
        <v>3200</v>
      </c>
      <c r="G184" s="14"/>
      <c r="H184" s="14" t="s">
        <v>3027</v>
      </c>
      <c r="I184" s="15">
        <v>114.13</v>
      </c>
      <c r="J184" s="77">
        <v>3</v>
      </c>
      <c r="K184" s="92"/>
    </row>
    <row r="185" spans="1:11" ht="13" x14ac:dyDescent="0.15">
      <c r="A185" s="14" t="s">
        <v>2997</v>
      </c>
      <c r="B185" s="14" t="s">
        <v>3262</v>
      </c>
      <c r="C185" s="14"/>
      <c r="D185" s="16">
        <v>45838</v>
      </c>
      <c r="E185" s="16"/>
      <c r="F185" s="14" t="s">
        <v>3263</v>
      </c>
      <c r="G185" s="14"/>
      <c r="H185" s="14" t="s">
        <v>3199</v>
      </c>
      <c r="I185" s="15">
        <v>386.48</v>
      </c>
      <c r="J185" s="77">
        <v>3</v>
      </c>
      <c r="K185" s="92"/>
    </row>
    <row r="186" spans="1:11" ht="13" x14ac:dyDescent="0.15">
      <c r="A186" s="14" t="s">
        <v>2997</v>
      </c>
      <c r="B186" s="14" t="s">
        <v>3264</v>
      </c>
      <c r="C186" s="14"/>
      <c r="D186" s="16"/>
      <c r="E186" s="16">
        <v>45839</v>
      </c>
      <c r="F186" s="14" t="s">
        <v>3265</v>
      </c>
      <c r="G186" s="14"/>
      <c r="H186" s="14"/>
      <c r="I186" s="15">
        <v>76.3</v>
      </c>
      <c r="J186" s="77">
        <v>3</v>
      </c>
      <c r="K186" s="92"/>
    </row>
    <row r="187" spans="1:11" ht="13" x14ac:dyDescent="0.15">
      <c r="A187" s="14" t="s">
        <v>2997</v>
      </c>
      <c r="B187" s="14" t="s">
        <v>3266</v>
      </c>
      <c r="C187" s="14"/>
      <c r="D187" s="16"/>
      <c r="E187" s="16">
        <v>45839</v>
      </c>
      <c r="F187" s="14" t="s">
        <v>3267</v>
      </c>
      <c r="G187" s="14"/>
      <c r="H187" s="14"/>
      <c r="I187" s="15">
        <v>191.29</v>
      </c>
      <c r="J187" s="77">
        <v>3</v>
      </c>
      <c r="K187" s="92"/>
    </row>
    <row r="188" spans="1:11" ht="13" x14ac:dyDescent="0.15">
      <c r="A188" s="14" t="s">
        <v>2997</v>
      </c>
      <c r="B188" s="14" t="s">
        <v>3241</v>
      </c>
      <c r="C188" s="14" t="s">
        <v>3268</v>
      </c>
      <c r="D188" s="16">
        <v>45839</v>
      </c>
      <c r="E188" s="16"/>
      <c r="F188" s="14" t="s">
        <v>3269</v>
      </c>
      <c r="G188" s="14" t="s">
        <v>3270</v>
      </c>
      <c r="H188" s="14" t="s">
        <v>3271</v>
      </c>
      <c r="I188" s="15">
        <v>2766</v>
      </c>
      <c r="J188" s="77">
        <v>3</v>
      </c>
      <c r="K188" s="92"/>
    </row>
    <row r="189" spans="1:11" ht="13" x14ac:dyDescent="0.15">
      <c r="A189" s="14" t="s">
        <v>2997</v>
      </c>
      <c r="B189" s="14" t="s">
        <v>3272</v>
      </c>
      <c r="C189" s="14" t="s">
        <v>3273</v>
      </c>
      <c r="D189" s="16">
        <v>45839</v>
      </c>
      <c r="E189" s="16"/>
      <c r="F189" s="14" t="s">
        <v>3274</v>
      </c>
      <c r="G189" s="14" t="s">
        <v>3270</v>
      </c>
      <c r="H189" s="14" t="s">
        <v>3275</v>
      </c>
      <c r="I189" s="15">
        <v>99.8</v>
      </c>
      <c r="J189" s="77">
        <v>3</v>
      </c>
      <c r="K189" s="92"/>
    </row>
    <row r="190" spans="1:11" ht="13" x14ac:dyDescent="0.15">
      <c r="A190" s="14" t="s">
        <v>2997</v>
      </c>
      <c r="B190" s="14" t="s">
        <v>3276</v>
      </c>
      <c r="C190" s="14" t="s">
        <v>3277</v>
      </c>
      <c r="D190" s="16">
        <v>45845</v>
      </c>
      <c r="E190" s="16"/>
      <c r="F190" s="14" t="s">
        <v>3183</v>
      </c>
      <c r="G190" s="14" t="s">
        <v>3278</v>
      </c>
      <c r="H190" s="14" t="s">
        <v>3279</v>
      </c>
      <c r="I190" s="15">
        <v>34.200000000000003</v>
      </c>
      <c r="J190" s="77">
        <v>3</v>
      </c>
      <c r="K190" s="92"/>
    </row>
    <row r="191" spans="1:11" ht="24" x14ac:dyDescent="0.15">
      <c r="A191" s="14" t="s">
        <v>2997</v>
      </c>
      <c r="B191" s="14" t="s">
        <v>3280</v>
      </c>
      <c r="C191" s="14" t="s">
        <v>3281</v>
      </c>
      <c r="D191" s="16">
        <v>45846</v>
      </c>
      <c r="E191" s="16"/>
      <c r="F191" s="14" t="s">
        <v>3282</v>
      </c>
      <c r="G191" s="14" t="s">
        <v>3119</v>
      </c>
      <c r="H191" s="14" t="s">
        <v>3121</v>
      </c>
      <c r="I191" s="15">
        <v>244.77</v>
      </c>
      <c r="J191" s="77">
        <v>3</v>
      </c>
      <c r="K191" s="92"/>
    </row>
    <row r="192" spans="1:11" ht="13" x14ac:dyDescent="0.15">
      <c r="A192" s="14" t="s">
        <v>2997</v>
      </c>
      <c r="B192" s="14" t="s">
        <v>3283</v>
      </c>
      <c r="C192" s="14"/>
      <c r="D192" s="16">
        <v>45846</v>
      </c>
      <c r="E192" s="16"/>
      <c r="F192" s="14" t="s">
        <v>3284</v>
      </c>
      <c r="G192" s="14"/>
      <c r="H192" s="14"/>
      <c r="I192" s="15">
        <v>1279.2</v>
      </c>
      <c r="J192" s="77">
        <v>3</v>
      </c>
      <c r="K192" s="92"/>
    </row>
    <row r="193" spans="1:11" ht="13" x14ac:dyDescent="0.15">
      <c r="A193" s="14" t="s">
        <v>2997</v>
      </c>
      <c r="B193" s="14" t="s">
        <v>3285</v>
      </c>
      <c r="C193" s="14"/>
      <c r="D193" s="16">
        <v>45852</v>
      </c>
      <c r="E193" s="16"/>
      <c r="F193" s="14" t="s">
        <v>3286</v>
      </c>
      <c r="G193" s="14" t="s">
        <v>3270</v>
      </c>
      <c r="H193" s="14" t="s">
        <v>3271</v>
      </c>
      <c r="I193" s="15">
        <v>2696</v>
      </c>
      <c r="J193" s="77">
        <v>3</v>
      </c>
      <c r="K193" s="92"/>
    </row>
    <row r="194" spans="1:11" ht="13" x14ac:dyDescent="0.15">
      <c r="A194" s="14" t="s">
        <v>2997</v>
      </c>
      <c r="B194" s="14" t="s">
        <v>3666</v>
      </c>
      <c r="C194" s="14" t="s">
        <v>3692</v>
      </c>
      <c r="D194" s="16">
        <v>45856</v>
      </c>
      <c r="E194" s="16"/>
      <c r="F194" s="14" t="s">
        <v>3693</v>
      </c>
      <c r="G194" s="14" t="s">
        <v>3656</v>
      </c>
      <c r="H194" s="14" t="s">
        <v>3657</v>
      </c>
      <c r="I194" s="15">
        <v>275.2</v>
      </c>
      <c r="J194" s="77">
        <v>3</v>
      </c>
      <c r="K194" s="92"/>
    </row>
    <row r="195" spans="1:11" ht="13" x14ac:dyDescent="0.15">
      <c r="A195" s="14" t="s">
        <v>2997</v>
      </c>
      <c r="B195" s="14" t="s">
        <v>3287</v>
      </c>
      <c r="C195" s="14"/>
      <c r="D195" s="16">
        <v>45856</v>
      </c>
      <c r="E195" s="16"/>
      <c r="F195" s="14" t="s">
        <v>3288</v>
      </c>
      <c r="G195" s="14" t="s">
        <v>3289</v>
      </c>
      <c r="H195" s="14" t="s">
        <v>3228</v>
      </c>
      <c r="I195" s="15">
        <v>87.99</v>
      </c>
      <c r="J195" s="77">
        <v>3</v>
      </c>
      <c r="K195" s="92"/>
    </row>
    <row r="196" spans="1:11" ht="13" x14ac:dyDescent="0.15">
      <c r="A196" s="14" t="s">
        <v>2997</v>
      </c>
      <c r="B196" s="14" t="s">
        <v>3290</v>
      </c>
      <c r="C196" s="14"/>
      <c r="D196" s="16">
        <v>45869</v>
      </c>
      <c r="E196" s="16"/>
      <c r="F196" s="14" t="s">
        <v>3004</v>
      </c>
      <c r="G196" s="14"/>
      <c r="H196" s="14" t="s">
        <v>3005</v>
      </c>
      <c r="I196" s="15">
        <v>25</v>
      </c>
      <c r="J196" s="77">
        <v>3</v>
      </c>
      <c r="K196" s="92"/>
    </row>
    <row r="197" spans="1:11" ht="13" x14ac:dyDescent="0.15">
      <c r="A197" s="14" t="s">
        <v>2997</v>
      </c>
      <c r="B197" s="14" t="s">
        <v>3291</v>
      </c>
      <c r="C197" s="14" t="s">
        <v>3292</v>
      </c>
      <c r="D197" s="16">
        <v>45870</v>
      </c>
      <c r="E197" s="16"/>
      <c r="F197" s="14" t="s">
        <v>3293</v>
      </c>
      <c r="G197" s="14" t="s">
        <v>3079</v>
      </c>
      <c r="H197" s="14" t="s">
        <v>3080</v>
      </c>
      <c r="I197" s="15">
        <v>799.5</v>
      </c>
      <c r="J197" s="77">
        <v>3</v>
      </c>
      <c r="K197" s="92"/>
    </row>
    <row r="198" spans="1:11" ht="13" x14ac:dyDescent="0.15">
      <c r="A198" s="14" t="s">
        <v>2997</v>
      </c>
      <c r="B198" s="14" t="s">
        <v>3294</v>
      </c>
      <c r="C198" s="14" t="s">
        <v>3295</v>
      </c>
      <c r="D198" s="16">
        <v>45873</v>
      </c>
      <c r="E198" s="16"/>
      <c r="F198" s="14" t="s">
        <v>3052</v>
      </c>
      <c r="G198" s="14" t="s">
        <v>3053</v>
      </c>
      <c r="H198" s="14" t="s">
        <v>3054</v>
      </c>
      <c r="I198" s="15">
        <v>200</v>
      </c>
      <c r="J198" s="77">
        <v>3</v>
      </c>
      <c r="K198" s="92"/>
    </row>
    <row r="199" spans="1:11" ht="13" x14ac:dyDescent="0.15">
      <c r="A199" s="14" t="s">
        <v>2997</v>
      </c>
      <c r="B199" s="14" t="s">
        <v>3296</v>
      </c>
      <c r="C199" s="14"/>
      <c r="D199" s="16">
        <v>45873</v>
      </c>
      <c r="E199" s="16"/>
      <c r="F199" s="14" t="s">
        <v>3297</v>
      </c>
      <c r="G199" s="14"/>
      <c r="H199" s="14" t="s">
        <v>3188</v>
      </c>
      <c r="I199" s="15">
        <v>1200</v>
      </c>
      <c r="J199" s="77">
        <v>3</v>
      </c>
      <c r="K199" s="92"/>
    </row>
    <row r="200" spans="1:11" ht="24" x14ac:dyDescent="0.15">
      <c r="A200" s="14" t="s">
        <v>2997</v>
      </c>
      <c r="B200" s="14" t="s">
        <v>3298</v>
      </c>
      <c r="C200" s="14"/>
      <c r="D200" s="16">
        <v>45876</v>
      </c>
      <c r="E200" s="16"/>
      <c r="F200" s="14" t="s">
        <v>3299</v>
      </c>
      <c r="G200" s="14"/>
      <c r="H200" s="14" t="s">
        <v>3300</v>
      </c>
      <c r="I200" s="15">
        <v>45.67</v>
      </c>
      <c r="J200" s="77">
        <v>3</v>
      </c>
      <c r="K200" s="92"/>
    </row>
    <row r="201" spans="1:11" ht="13" x14ac:dyDescent="0.15">
      <c r="A201" s="14" t="s">
        <v>2997</v>
      </c>
      <c r="B201" s="14" t="s">
        <v>3301</v>
      </c>
      <c r="C201" s="14"/>
      <c r="D201" s="16">
        <v>45876</v>
      </c>
      <c r="E201" s="16"/>
      <c r="F201" s="14" t="s">
        <v>3302</v>
      </c>
      <c r="G201" s="14"/>
      <c r="H201" s="14" t="s">
        <v>3303</v>
      </c>
      <c r="I201" s="15">
        <v>46.27</v>
      </c>
      <c r="J201" s="77">
        <v>3</v>
      </c>
      <c r="K201" s="92"/>
    </row>
    <row r="202" spans="1:11" ht="13" x14ac:dyDescent="0.15">
      <c r="A202" s="14" t="s">
        <v>2997</v>
      </c>
      <c r="B202" s="14" t="s">
        <v>3667</v>
      </c>
      <c r="C202" s="14" t="s">
        <v>3701</v>
      </c>
      <c r="D202" s="16">
        <v>45877</v>
      </c>
      <c r="E202" s="16"/>
      <c r="F202" s="14" t="s">
        <v>3702</v>
      </c>
      <c r="G202" s="14" t="s">
        <v>3703</v>
      </c>
      <c r="H202" s="14" t="s">
        <v>3704</v>
      </c>
      <c r="I202" s="15">
        <v>31.68</v>
      </c>
      <c r="J202" s="77">
        <v>3</v>
      </c>
      <c r="K202" s="92"/>
    </row>
    <row r="203" spans="1:11" ht="13" x14ac:dyDescent="0.15">
      <c r="A203" s="14" t="s">
        <v>2997</v>
      </c>
      <c r="B203" s="14" t="s">
        <v>3667</v>
      </c>
      <c r="C203" s="14" t="s">
        <v>3706</v>
      </c>
      <c r="D203" s="16">
        <v>45877</v>
      </c>
      <c r="E203" s="16"/>
      <c r="F203" s="405" t="s">
        <v>3705</v>
      </c>
      <c r="G203" s="14" t="s">
        <v>3707</v>
      </c>
      <c r="H203" s="14" t="s">
        <v>3708</v>
      </c>
      <c r="I203" s="15">
        <v>80</v>
      </c>
      <c r="J203" s="77">
        <v>3</v>
      </c>
      <c r="K203" s="92"/>
    </row>
    <row r="204" spans="1:11" ht="13" x14ac:dyDescent="0.15">
      <c r="A204" s="14" t="s">
        <v>2997</v>
      </c>
      <c r="B204" s="14" t="s">
        <v>3667</v>
      </c>
      <c r="C204" s="14" t="s">
        <v>3709</v>
      </c>
      <c r="D204" s="16">
        <v>45877</v>
      </c>
      <c r="E204" s="16"/>
      <c r="F204" s="14" t="s">
        <v>3710</v>
      </c>
      <c r="G204" s="14" t="s">
        <v>3048</v>
      </c>
      <c r="H204" s="14" t="s">
        <v>3049</v>
      </c>
      <c r="I204" s="15">
        <v>880</v>
      </c>
      <c r="J204" s="77">
        <v>3</v>
      </c>
      <c r="K204" s="92"/>
    </row>
    <row r="205" spans="1:11" ht="13" x14ac:dyDescent="0.15">
      <c r="A205" s="14" t="s">
        <v>2997</v>
      </c>
      <c r="B205" s="14" t="s">
        <v>3712</v>
      </c>
      <c r="C205" s="14"/>
      <c r="D205" s="16"/>
      <c r="E205" s="16">
        <v>45877</v>
      </c>
      <c r="F205" s="14" t="s">
        <v>3711</v>
      </c>
      <c r="G205" s="14"/>
      <c r="H205" s="14" t="s">
        <v>3713</v>
      </c>
      <c r="I205" s="15">
        <v>552</v>
      </c>
      <c r="J205" s="77">
        <v>3</v>
      </c>
      <c r="K205" s="92"/>
    </row>
    <row r="206" spans="1:11" ht="13" x14ac:dyDescent="0.15">
      <c r="A206" s="14" t="s">
        <v>2997</v>
      </c>
      <c r="B206" s="14" t="s">
        <v>3667</v>
      </c>
      <c r="C206" s="14" t="s">
        <v>3714</v>
      </c>
      <c r="D206" s="16">
        <v>45877</v>
      </c>
      <c r="E206" s="16"/>
      <c r="F206" s="14" t="s">
        <v>3715</v>
      </c>
      <c r="G206" s="14" t="s">
        <v>3716</v>
      </c>
      <c r="H206" s="14" t="s">
        <v>3717</v>
      </c>
      <c r="I206" s="15">
        <v>600</v>
      </c>
      <c r="J206" s="77">
        <v>3</v>
      </c>
      <c r="K206" s="92"/>
    </row>
    <row r="207" spans="1:11" ht="13" x14ac:dyDescent="0.15">
      <c r="A207" s="14" t="s">
        <v>2997</v>
      </c>
      <c r="B207" s="14" t="s">
        <v>3667</v>
      </c>
      <c r="C207" s="14" t="s">
        <v>3718</v>
      </c>
      <c r="D207" s="16">
        <v>45877</v>
      </c>
      <c r="E207" s="16"/>
      <c r="F207" s="14" t="s">
        <v>3719</v>
      </c>
      <c r="G207" s="14" t="s">
        <v>3720</v>
      </c>
      <c r="H207" s="14" t="s">
        <v>3721</v>
      </c>
      <c r="I207" s="15">
        <v>2100</v>
      </c>
      <c r="J207" s="77">
        <v>3</v>
      </c>
      <c r="K207" s="92"/>
    </row>
    <row r="208" spans="1:11" ht="13" x14ac:dyDescent="0.15">
      <c r="A208" s="14" t="s">
        <v>2997</v>
      </c>
      <c r="B208" s="14" t="s">
        <v>3667</v>
      </c>
      <c r="C208" s="14" t="s">
        <v>3698</v>
      </c>
      <c r="D208" s="16">
        <v>45877</v>
      </c>
      <c r="E208" s="16"/>
      <c r="F208" s="14" t="s">
        <v>3699</v>
      </c>
      <c r="G208" s="14"/>
      <c r="H208" s="14" t="s">
        <v>3700</v>
      </c>
      <c r="I208" s="15">
        <v>280</v>
      </c>
      <c r="J208" s="77">
        <v>3</v>
      </c>
      <c r="K208" s="92"/>
    </row>
    <row r="209" spans="1:11" ht="13" x14ac:dyDescent="0.15">
      <c r="A209" s="14" t="s">
        <v>2997</v>
      </c>
      <c r="B209" s="14" t="s">
        <v>3667</v>
      </c>
      <c r="C209" s="14" t="s">
        <v>3698</v>
      </c>
      <c r="D209" s="16">
        <v>45877</v>
      </c>
      <c r="E209" s="16"/>
      <c r="F209" s="14" t="s">
        <v>3699</v>
      </c>
      <c r="G209" s="14"/>
      <c r="H209" s="14" t="s">
        <v>3700</v>
      </c>
      <c r="I209" s="15">
        <v>1640</v>
      </c>
      <c r="J209" s="77">
        <v>3</v>
      </c>
      <c r="K209" s="92"/>
    </row>
    <row r="210" spans="1:11" ht="13" x14ac:dyDescent="0.15">
      <c r="A210" s="14" t="s">
        <v>2997</v>
      </c>
      <c r="B210" s="14" t="s">
        <v>3304</v>
      </c>
      <c r="C210" s="14"/>
      <c r="D210" s="16">
        <v>45877</v>
      </c>
      <c r="E210" s="16"/>
      <c r="F210" s="14" t="s">
        <v>3305</v>
      </c>
      <c r="G210" s="14"/>
      <c r="H210" s="14" t="s">
        <v>3306</v>
      </c>
      <c r="I210" s="15">
        <v>673.75</v>
      </c>
      <c r="J210" s="77">
        <v>3</v>
      </c>
      <c r="K210" s="92"/>
    </row>
    <row r="211" spans="1:11" ht="13" x14ac:dyDescent="0.15">
      <c r="A211" s="14" t="s">
        <v>2997</v>
      </c>
      <c r="B211" s="14" t="s">
        <v>3307</v>
      </c>
      <c r="C211" s="14"/>
      <c r="D211" s="16">
        <v>45877</v>
      </c>
      <c r="E211" s="16"/>
      <c r="F211" s="14" t="s">
        <v>3308</v>
      </c>
      <c r="G211" s="14"/>
      <c r="H211" s="14" t="s">
        <v>3309</v>
      </c>
      <c r="I211" s="15">
        <v>715.49</v>
      </c>
      <c r="J211" s="77">
        <v>3</v>
      </c>
      <c r="K211" s="92"/>
    </row>
    <row r="212" spans="1:11" ht="13" x14ac:dyDescent="0.15">
      <c r="A212" s="14" t="s">
        <v>2997</v>
      </c>
      <c r="B212" s="14" t="s">
        <v>3310</v>
      </c>
      <c r="C212" s="14"/>
      <c r="D212" s="16">
        <v>45877</v>
      </c>
      <c r="E212" s="16"/>
      <c r="F212" s="14" t="s">
        <v>3305</v>
      </c>
      <c r="G212" s="14"/>
      <c r="H212" s="14" t="s">
        <v>3306</v>
      </c>
      <c r="I212" s="15">
        <v>114.13</v>
      </c>
      <c r="J212" s="77">
        <v>3</v>
      </c>
      <c r="K212" s="92"/>
    </row>
    <row r="213" spans="1:11" ht="13" x14ac:dyDescent="0.15">
      <c r="A213" s="14" t="s">
        <v>2997</v>
      </c>
      <c r="B213" s="14" t="s">
        <v>3311</v>
      </c>
      <c r="C213" s="14"/>
      <c r="D213" s="16">
        <v>45877</v>
      </c>
      <c r="E213" s="16"/>
      <c r="F213" s="14" t="s">
        <v>3312</v>
      </c>
      <c r="G213" s="14"/>
      <c r="H213" s="14" t="s">
        <v>3313</v>
      </c>
      <c r="I213" s="15">
        <v>2486.48</v>
      </c>
      <c r="J213" s="77">
        <v>3</v>
      </c>
      <c r="K213" s="92"/>
    </row>
    <row r="214" spans="1:11" ht="13" x14ac:dyDescent="0.15">
      <c r="A214" s="14" t="s">
        <v>2997</v>
      </c>
      <c r="B214" s="14" t="s">
        <v>3314</v>
      </c>
      <c r="C214" s="14"/>
      <c r="D214" s="16">
        <v>45880</v>
      </c>
      <c r="E214" s="16"/>
      <c r="F214" s="14" t="s">
        <v>3315</v>
      </c>
      <c r="G214" s="14"/>
      <c r="H214" s="14"/>
      <c r="I214" s="15">
        <v>442.6</v>
      </c>
      <c r="J214" s="77">
        <v>3</v>
      </c>
      <c r="K214" s="92"/>
    </row>
    <row r="215" spans="1:11" ht="13" x14ac:dyDescent="0.15">
      <c r="A215" s="14" t="s">
        <v>2997</v>
      </c>
      <c r="B215" s="14" t="s">
        <v>3316</v>
      </c>
      <c r="C215" s="14"/>
      <c r="D215" s="16">
        <v>45880</v>
      </c>
      <c r="E215" s="16"/>
      <c r="F215" s="14" t="s">
        <v>3317</v>
      </c>
      <c r="G215" s="14"/>
      <c r="H215" s="14"/>
      <c r="I215" s="15">
        <v>240</v>
      </c>
      <c r="J215" s="77">
        <v>3</v>
      </c>
      <c r="K215" s="92"/>
    </row>
    <row r="216" spans="1:11" ht="13" x14ac:dyDescent="0.15">
      <c r="A216" s="14" t="s">
        <v>2997</v>
      </c>
      <c r="B216" s="14" t="s">
        <v>3316</v>
      </c>
      <c r="C216" s="14"/>
      <c r="D216" s="16">
        <v>45880</v>
      </c>
      <c r="E216" s="16"/>
      <c r="F216" s="14" t="s">
        <v>3317</v>
      </c>
      <c r="G216" s="14"/>
      <c r="H216" s="14"/>
      <c r="I216" s="15">
        <v>480</v>
      </c>
      <c r="J216" s="77">
        <v>3</v>
      </c>
      <c r="K216" s="92"/>
    </row>
    <row r="217" spans="1:11" ht="13" x14ac:dyDescent="0.15">
      <c r="A217" s="14" t="s">
        <v>2997</v>
      </c>
      <c r="B217" s="14" t="s">
        <v>3318</v>
      </c>
      <c r="C217" s="14" t="s">
        <v>3319</v>
      </c>
      <c r="D217" s="16">
        <v>45880</v>
      </c>
      <c r="E217" s="16"/>
      <c r="F217" s="14" t="s">
        <v>3320</v>
      </c>
      <c r="G217" s="14" t="s">
        <v>3192</v>
      </c>
      <c r="H217" s="14" t="s">
        <v>3321</v>
      </c>
      <c r="I217" s="15">
        <v>4600</v>
      </c>
      <c r="J217" s="77">
        <v>3</v>
      </c>
      <c r="K217" s="92"/>
    </row>
    <row r="218" spans="1:11" ht="13" x14ac:dyDescent="0.15">
      <c r="A218" s="14" t="s">
        <v>2997</v>
      </c>
      <c r="B218" s="14" t="s">
        <v>3322</v>
      </c>
      <c r="C218" s="14" t="s">
        <v>3323</v>
      </c>
      <c r="D218" s="16">
        <v>45880</v>
      </c>
      <c r="E218" s="16"/>
      <c r="F218" s="14" t="s">
        <v>3324</v>
      </c>
      <c r="G218" s="14" t="s">
        <v>3192</v>
      </c>
      <c r="H218" s="14" t="s">
        <v>3325</v>
      </c>
      <c r="I218" s="15">
        <v>4600</v>
      </c>
      <c r="J218" s="77">
        <v>3</v>
      </c>
      <c r="K218" s="92"/>
    </row>
    <row r="219" spans="1:11" ht="13" x14ac:dyDescent="0.15">
      <c r="A219" s="14" t="s">
        <v>2997</v>
      </c>
      <c r="B219" s="14" t="s">
        <v>3326</v>
      </c>
      <c r="C219" s="14" t="s">
        <v>3327</v>
      </c>
      <c r="D219" s="16">
        <v>45890</v>
      </c>
      <c r="E219" s="16"/>
      <c r="F219" s="14" t="s">
        <v>3328</v>
      </c>
      <c r="G219" s="14" t="s">
        <v>3289</v>
      </c>
      <c r="H219" s="14" t="s">
        <v>3228</v>
      </c>
      <c r="I219" s="15">
        <v>87.99</v>
      </c>
      <c r="J219" s="77">
        <v>3</v>
      </c>
      <c r="K219" s="92"/>
    </row>
    <row r="220" spans="1:11" ht="13" x14ac:dyDescent="0.15">
      <c r="A220" s="14" t="s">
        <v>2997</v>
      </c>
      <c r="B220" s="14" t="s">
        <v>3329</v>
      </c>
      <c r="C220" s="14" t="s">
        <v>3330</v>
      </c>
      <c r="D220" s="16">
        <v>45901</v>
      </c>
      <c r="E220" s="16"/>
      <c r="F220" s="14" t="s">
        <v>3331</v>
      </c>
      <c r="G220" s="14" t="s">
        <v>3332</v>
      </c>
      <c r="H220" s="14" t="s">
        <v>3333</v>
      </c>
      <c r="I220" s="15">
        <v>336</v>
      </c>
      <c r="J220" s="77">
        <v>3</v>
      </c>
      <c r="K220" s="92"/>
    </row>
    <row r="221" spans="1:11" ht="13" x14ac:dyDescent="0.15">
      <c r="A221" s="14" t="s">
        <v>2997</v>
      </c>
      <c r="B221" s="14" t="s">
        <v>3334</v>
      </c>
      <c r="C221" s="14" t="s">
        <v>3335</v>
      </c>
      <c r="D221" s="16">
        <v>45901</v>
      </c>
      <c r="E221" s="16"/>
      <c r="F221" s="14" t="s">
        <v>3336</v>
      </c>
      <c r="G221" s="14"/>
      <c r="H221" s="14" t="s">
        <v>3337</v>
      </c>
      <c r="I221" s="15">
        <v>280</v>
      </c>
      <c r="J221" s="77">
        <v>3</v>
      </c>
      <c r="K221" s="92"/>
    </row>
    <row r="222" spans="1:11" ht="13" x14ac:dyDescent="0.15">
      <c r="A222" s="14" t="s">
        <v>2997</v>
      </c>
      <c r="B222" s="14" t="s">
        <v>3338</v>
      </c>
      <c r="C222" s="14"/>
      <c r="D222" s="16">
        <v>45901</v>
      </c>
      <c r="E222" s="16"/>
      <c r="F222" s="14" t="s">
        <v>3339</v>
      </c>
      <c r="G222" s="14"/>
      <c r="H222" s="14" t="s">
        <v>3340</v>
      </c>
      <c r="I222" s="15">
        <v>781.3</v>
      </c>
      <c r="J222" s="77">
        <v>3</v>
      </c>
      <c r="K222" s="92"/>
    </row>
    <row r="223" spans="1:11" ht="13" x14ac:dyDescent="0.15">
      <c r="A223" s="14" t="s">
        <v>2997</v>
      </c>
      <c r="B223" s="14" t="s">
        <v>3338</v>
      </c>
      <c r="C223" s="14"/>
      <c r="D223" s="16">
        <v>45901</v>
      </c>
      <c r="E223" s="16"/>
      <c r="F223" s="14" t="s">
        <v>3341</v>
      </c>
      <c r="G223" s="14"/>
      <c r="H223" s="14" t="s">
        <v>3342</v>
      </c>
      <c r="I223" s="15">
        <v>126.37</v>
      </c>
      <c r="J223" s="77">
        <v>3</v>
      </c>
      <c r="K223" s="92"/>
    </row>
    <row r="224" spans="1:11" ht="13" x14ac:dyDescent="0.15">
      <c r="A224" s="14" t="s">
        <v>2997</v>
      </c>
      <c r="B224" s="14" t="s">
        <v>3343</v>
      </c>
      <c r="C224" s="14" t="s">
        <v>3344</v>
      </c>
      <c r="D224" s="16">
        <v>45912</v>
      </c>
      <c r="E224" s="16"/>
      <c r="F224" s="14" t="s">
        <v>3345</v>
      </c>
      <c r="G224" s="14" t="s">
        <v>3217</v>
      </c>
      <c r="H224" s="14" t="s">
        <v>3218</v>
      </c>
      <c r="I224" s="15">
        <v>135</v>
      </c>
      <c r="J224" s="77">
        <v>3</v>
      </c>
      <c r="K224" s="92"/>
    </row>
    <row r="225" spans="1:11" ht="13" x14ac:dyDescent="0.15">
      <c r="A225" s="14" t="s">
        <v>2997</v>
      </c>
      <c r="B225" s="14"/>
      <c r="C225" s="14" t="s">
        <v>3346</v>
      </c>
      <c r="D225" s="16">
        <v>45917</v>
      </c>
      <c r="E225" s="16"/>
      <c r="F225" s="14" t="s">
        <v>3347</v>
      </c>
      <c r="G225" s="14"/>
      <c r="H225" s="14"/>
      <c r="I225" s="15">
        <v>1582</v>
      </c>
      <c r="J225" s="77">
        <v>3</v>
      </c>
      <c r="K225" s="92"/>
    </row>
    <row r="226" spans="1:11" ht="24" x14ac:dyDescent="0.15">
      <c r="A226" s="14" t="s">
        <v>2997</v>
      </c>
      <c r="B226" s="14" t="s">
        <v>3348</v>
      </c>
      <c r="C226" s="14" t="s">
        <v>3349</v>
      </c>
      <c r="D226" s="16">
        <v>45919</v>
      </c>
      <c r="E226" s="16"/>
      <c r="F226" s="14" t="s">
        <v>3350</v>
      </c>
      <c r="G226" s="14" t="s">
        <v>3038</v>
      </c>
      <c r="H226" s="14" t="s">
        <v>3130</v>
      </c>
      <c r="I226" s="15">
        <v>1000</v>
      </c>
      <c r="J226" s="77">
        <v>3</v>
      </c>
      <c r="K226" s="92"/>
    </row>
    <row r="227" spans="1:11" ht="13" x14ac:dyDescent="0.15">
      <c r="A227" s="14" t="s">
        <v>2997</v>
      </c>
      <c r="B227" s="14" t="s">
        <v>3351</v>
      </c>
      <c r="C227" s="14" t="s">
        <v>3352</v>
      </c>
      <c r="D227" s="16">
        <v>45923</v>
      </c>
      <c r="E227" s="16"/>
      <c r="F227" s="14" t="s">
        <v>3353</v>
      </c>
      <c r="G227" s="14" t="s">
        <v>3000</v>
      </c>
      <c r="H227" s="14" t="s">
        <v>3354</v>
      </c>
      <c r="I227" s="15">
        <v>109.5</v>
      </c>
      <c r="J227" s="77">
        <v>3</v>
      </c>
      <c r="K227" s="92"/>
    </row>
    <row r="228" spans="1:11" ht="13" x14ac:dyDescent="0.15">
      <c r="A228" s="14" t="s">
        <v>2997</v>
      </c>
      <c r="B228" s="14" t="s">
        <v>3355</v>
      </c>
      <c r="C228" s="14" t="s">
        <v>3356</v>
      </c>
      <c r="D228" s="16">
        <v>45923</v>
      </c>
      <c r="E228" s="16"/>
      <c r="F228" s="14" t="s">
        <v>3357</v>
      </c>
      <c r="G228" s="14" t="s">
        <v>3227</v>
      </c>
      <c r="H228" s="14" t="s">
        <v>3228</v>
      </c>
      <c r="I228" s="15">
        <v>87.99</v>
      </c>
      <c r="J228" s="77">
        <v>3</v>
      </c>
      <c r="K228" s="92"/>
    </row>
    <row r="229" spans="1:11" ht="13" x14ac:dyDescent="0.15">
      <c r="A229" s="14" t="s">
        <v>2997</v>
      </c>
      <c r="B229" s="14" t="s">
        <v>3358</v>
      </c>
      <c r="C229" s="14" t="s">
        <v>3359</v>
      </c>
      <c r="D229" s="16">
        <v>45923</v>
      </c>
      <c r="E229" s="16"/>
      <c r="F229" s="14" t="s">
        <v>3360</v>
      </c>
      <c r="G229" s="14" t="s">
        <v>3361</v>
      </c>
      <c r="H229" s="14" t="s">
        <v>3362</v>
      </c>
      <c r="I229" s="15">
        <v>378</v>
      </c>
      <c r="J229" s="77">
        <v>3</v>
      </c>
      <c r="K229" s="92"/>
    </row>
    <row r="230" spans="1:11" ht="13" x14ac:dyDescent="0.15">
      <c r="A230" s="14" t="s">
        <v>2997</v>
      </c>
      <c r="B230" s="14" t="s">
        <v>3363</v>
      </c>
      <c r="C230" s="14" t="s">
        <v>3364</v>
      </c>
      <c r="D230" s="16">
        <v>45924</v>
      </c>
      <c r="E230" s="16"/>
      <c r="F230" s="14" t="s">
        <v>3365</v>
      </c>
      <c r="G230" s="14" t="s">
        <v>3366</v>
      </c>
      <c r="H230" s="14" t="s">
        <v>3223</v>
      </c>
      <c r="I230" s="15">
        <v>1906.27</v>
      </c>
      <c r="J230" s="77">
        <v>3</v>
      </c>
      <c r="K230" s="92"/>
    </row>
    <row r="231" spans="1:11" ht="13" x14ac:dyDescent="0.15">
      <c r="A231" s="14" t="s">
        <v>2997</v>
      </c>
      <c r="B231" s="14" t="s">
        <v>3367</v>
      </c>
      <c r="C231" s="14" t="s">
        <v>3368</v>
      </c>
      <c r="D231" s="16">
        <v>45926</v>
      </c>
      <c r="E231" s="16"/>
      <c r="F231" s="14" t="s">
        <v>3369</v>
      </c>
      <c r="G231" s="14" t="s">
        <v>3370</v>
      </c>
      <c r="H231" s="14" t="s">
        <v>3371</v>
      </c>
      <c r="I231" s="15">
        <v>56.2</v>
      </c>
      <c r="J231" s="77">
        <v>3</v>
      </c>
      <c r="K231" s="92"/>
    </row>
    <row r="232" spans="1:11" ht="13" x14ac:dyDescent="0.15">
      <c r="A232" s="14" t="s">
        <v>2997</v>
      </c>
      <c r="B232" s="14" t="s">
        <v>3372</v>
      </c>
      <c r="C232" s="14" t="s">
        <v>3373</v>
      </c>
      <c r="D232" s="16">
        <v>45926</v>
      </c>
      <c r="E232" s="16"/>
      <c r="F232" s="14" t="s">
        <v>3374</v>
      </c>
      <c r="G232" s="14" t="s">
        <v>3217</v>
      </c>
      <c r="H232" s="14" t="s">
        <v>3375</v>
      </c>
      <c r="I232" s="15">
        <v>980</v>
      </c>
      <c r="J232" s="77">
        <v>3</v>
      </c>
      <c r="K232" s="92"/>
    </row>
    <row r="233" spans="1:11" ht="13" x14ac:dyDescent="0.15">
      <c r="A233" s="14" t="s">
        <v>2997</v>
      </c>
      <c r="B233" s="14" t="s">
        <v>3376</v>
      </c>
      <c r="C233" s="14"/>
      <c r="D233" s="16">
        <v>45930</v>
      </c>
      <c r="E233" s="16"/>
      <c r="F233" s="14" t="s">
        <v>3377</v>
      </c>
      <c r="G233" s="14"/>
      <c r="H233" s="14" t="s">
        <v>3340</v>
      </c>
      <c r="I233" s="15">
        <v>688.3</v>
      </c>
      <c r="J233" s="77">
        <v>3</v>
      </c>
      <c r="K233" s="92"/>
    </row>
    <row r="234" spans="1:11" ht="13" x14ac:dyDescent="0.15">
      <c r="A234" s="14" t="s">
        <v>2997</v>
      </c>
      <c r="B234" s="14" t="s">
        <v>3376</v>
      </c>
      <c r="C234" s="14"/>
      <c r="D234" s="16">
        <v>45930</v>
      </c>
      <c r="E234" s="16"/>
      <c r="F234" s="14" t="s">
        <v>3378</v>
      </c>
      <c r="G234" s="14"/>
      <c r="H234" s="14" t="s">
        <v>1298</v>
      </c>
      <c r="I234" s="15">
        <v>96.5</v>
      </c>
      <c r="J234" s="77">
        <v>3</v>
      </c>
      <c r="K234" s="92"/>
    </row>
    <row r="235" spans="1:11" ht="13" x14ac:dyDescent="0.15">
      <c r="A235" s="14" t="s">
        <v>2997</v>
      </c>
      <c r="B235" s="14" t="s">
        <v>3379</v>
      </c>
      <c r="C235" s="14" t="s">
        <v>3380</v>
      </c>
      <c r="D235" s="16">
        <v>45931</v>
      </c>
      <c r="E235" s="16"/>
      <c r="F235" s="14" t="s">
        <v>3381</v>
      </c>
      <c r="G235" s="14" t="s">
        <v>3382</v>
      </c>
      <c r="H235" s="14" t="s">
        <v>3383</v>
      </c>
      <c r="I235" s="15">
        <v>120</v>
      </c>
      <c r="J235" s="77">
        <v>3</v>
      </c>
      <c r="K235" s="92"/>
    </row>
    <row r="236" spans="1:11" ht="13" x14ac:dyDescent="0.15">
      <c r="A236" s="14" t="s">
        <v>2997</v>
      </c>
      <c r="B236" s="14" t="s">
        <v>3384</v>
      </c>
      <c r="C236" s="14" t="s">
        <v>3385</v>
      </c>
      <c r="D236" s="16">
        <v>45933</v>
      </c>
      <c r="E236" s="16"/>
      <c r="F236" s="14" t="s">
        <v>3386</v>
      </c>
      <c r="G236" s="14" t="s">
        <v>3139</v>
      </c>
      <c r="H236" s="14" t="s">
        <v>3140</v>
      </c>
      <c r="I236" s="15">
        <v>200</v>
      </c>
      <c r="J236" s="77">
        <v>3</v>
      </c>
      <c r="K236" s="92"/>
    </row>
    <row r="237" spans="1:11" ht="13" x14ac:dyDescent="0.15">
      <c r="A237" s="14" t="s">
        <v>2997</v>
      </c>
      <c r="B237" s="14" t="s">
        <v>3387</v>
      </c>
      <c r="C237" s="14" t="s">
        <v>3031</v>
      </c>
      <c r="D237" s="16">
        <v>45933</v>
      </c>
      <c r="E237" s="16"/>
      <c r="F237" s="14" t="s">
        <v>3388</v>
      </c>
      <c r="G237" s="14" t="s">
        <v>3192</v>
      </c>
      <c r="H237" s="14" t="s">
        <v>3321</v>
      </c>
      <c r="I237" s="15">
        <v>2300</v>
      </c>
      <c r="J237" s="77">
        <v>3</v>
      </c>
      <c r="K237" s="92"/>
    </row>
    <row r="238" spans="1:11" ht="13" x14ac:dyDescent="0.15">
      <c r="A238" s="14" t="s">
        <v>2997</v>
      </c>
      <c r="B238" s="14" t="s">
        <v>3389</v>
      </c>
      <c r="C238" s="14" t="s">
        <v>3390</v>
      </c>
      <c r="D238" s="16">
        <v>45933</v>
      </c>
      <c r="E238" s="16"/>
      <c r="F238" s="14" t="s">
        <v>3391</v>
      </c>
      <c r="G238" s="14" t="s">
        <v>3192</v>
      </c>
      <c r="H238" s="14" t="s">
        <v>3321</v>
      </c>
      <c r="I238" s="15">
        <v>2300</v>
      </c>
      <c r="J238" s="77">
        <v>3</v>
      </c>
      <c r="K238" s="92"/>
    </row>
    <row r="239" spans="1:11" ht="13" x14ac:dyDescent="0.15">
      <c r="A239" s="14" t="s">
        <v>2997</v>
      </c>
      <c r="B239" s="14" t="s">
        <v>3392</v>
      </c>
      <c r="C239" s="14"/>
      <c r="D239" s="16">
        <v>45937</v>
      </c>
      <c r="E239" s="16"/>
      <c r="F239" s="14" t="s">
        <v>3393</v>
      </c>
      <c r="G239" s="14"/>
      <c r="H239" s="14" t="s">
        <v>3394</v>
      </c>
      <c r="I239" s="15">
        <v>7.0000000000000007E-2</v>
      </c>
      <c r="J239" s="77">
        <v>3</v>
      </c>
      <c r="K239" s="92"/>
    </row>
    <row r="240" spans="1:11" ht="13" x14ac:dyDescent="0.15">
      <c r="A240" s="14" t="s">
        <v>2997</v>
      </c>
      <c r="B240" s="14" t="s">
        <v>3395</v>
      </c>
      <c r="C240" s="14" t="s">
        <v>3396</v>
      </c>
      <c r="D240" s="16">
        <v>45937</v>
      </c>
      <c r="E240" s="16"/>
      <c r="F240" s="14" t="s">
        <v>3397</v>
      </c>
      <c r="G240" s="14" t="s">
        <v>1408</v>
      </c>
      <c r="H240" s="14" t="s">
        <v>3398</v>
      </c>
      <c r="I240" s="15">
        <v>196.56</v>
      </c>
      <c r="J240" s="77">
        <v>3</v>
      </c>
      <c r="K240" s="92"/>
    </row>
    <row r="241" spans="1:11" ht="13" x14ac:dyDescent="0.15">
      <c r="A241" s="14" t="s">
        <v>2997</v>
      </c>
      <c r="B241" s="14" t="s">
        <v>3399</v>
      </c>
      <c r="C241" s="14" t="s">
        <v>3400</v>
      </c>
      <c r="D241" s="16">
        <v>45938</v>
      </c>
      <c r="E241" s="16"/>
      <c r="F241" s="14" t="s">
        <v>3401</v>
      </c>
      <c r="G241" s="14" t="s">
        <v>3402</v>
      </c>
      <c r="H241" s="14" t="s">
        <v>3403</v>
      </c>
      <c r="I241" s="15">
        <v>121.8</v>
      </c>
      <c r="J241" s="77">
        <v>3</v>
      </c>
      <c r="K241" s="92"/>
    </row>
    <row r="242" spans="1:11" ht="13" x14ac:dyDescent="0.15">
      <c r="A242" s="14" t="s">
        <v>2997</v>
      </c>
      <c r="B242" s="14" t="s">
        <v>3404</v>
      </c>
      <c r="C242" s="14" t="s">
        <v>3405</v>
      </c>
      <c r="D242" s="16">
        <v>45940</v>
      </c>
      <c r="E242" s="16"/>
      <c r="F242" s="14" t="s">
        <v>3406</v>
      </c>
      <c r="G242" s="14" t="s">
        <v>1966</v>
      </c>
      <c r="H242" s="14" t="s">
        <v>3407</v>
      </c>
      <c r="I242" s="15">
        <v>510</v>
      </c>
      <c r="J242" s="77">
        <v>3</v>
      </c>
      <c r="K242" s="92"/>
    </row>
    <row r="243" spans="1:11" ht="13" x14ac:dyDescent="0.15">
      <c r="A243" s="14" t="s">
        <v>2997</v>
      </c>
      <c r="B243" s="14" t="s">
        <v>3408</v>
      </c>
      <c r="C243" s="14" t="s">
        <v>3409</v>
      </c>
      <c r="D243" s="16">
        <v>45940</v>
      </c>
      <c r="E243" s="16"/>
      <c r="F243" s="14" t="s">
        <v>3410</v>
      </c>
      <c r="G243" s="14" t="s">
        <v>3382</v>
      </c>
      <c r="H243" s="14" t="s">
        <v>3383</v>
      </c>
      <c r="I243" s="15">
        <v>500</v>
      </c>
      <c r="J243" s="77">
        <v>3</v>
      </c>
      <c r="K243" s="92"/>
    </row>
    <row r="244" spans="1:11" ht="13" x14ac:dyDescent="0.15">
      <c r="A244" s="14" t="s">
        <v>2997</v>
      </c>
      <c r="B244" s="14" t="s">
        <v>3411</v>
      </c>
      <c r="C244" s="14" t="s">
        <v>3412</v>
      </c>
      <c r="D244" s="16">
        <v>45940</v>
      </c>
      <c r="E244" s="16"/>
      <c r="F244" s="14" t="s">
        <v>3413</v>
      </c>
      <c r="G244" s="14" t="s">
        <v>3414</v>
      </c>
      <c r="H244" s="14" t="s">
        <v>3415</v>
      </c>
      <c r="I244" s="15">
        <v>600</v>
      </c>
      <c r="J244" s="77">
        <v>3</v>
      </c>
      <c r="K244" s="92"/>
    </row>
    <row r="245" spans="1:11" ht="13" x14ac:dyDescent="0.15">
      <c r="A245" s="14" t="s">
        <v>2997</v>
      </c>
      <c r="B245" s="14" t="s">
        <v>3416</v>
      </c>
      <c r="C245" s="14" t="s">
        <v>3417</v>
      </c>
      <c r="D245" s="16">
        <v>45943</v>
      </c>
      <c r="E245" s="16"/>
      <c r="F245" s="14" t="s">
        <v>3418</v>
      </c>
      <c r="G245" s="14" t="s">
        <v>3227</v>
      </c>
      <c r="H245" s="14" t="s">
        <v>3228</v>
      </c>
      <c r="I245" s="15">
        <v>87.99</v>
      </c>
      <c r="J245" s="77">
        <v>3</v>
      </c>
      <c r="K245" s="92"/>
    </row>
    <row r="246" spans="1:11" ht="24" x14ac:dyDescent="0.15">
      <c r="A246" s="14" t="s">
        <v>2997</v>
      </c>
      <c r="B246" s="14" t="s">
        <v>3419</v>
      </c>
      <c r="C246" s="14"/>
      <c r="D246" s="16">
        <v>45943</v>
      </c>
      <c r="E246" s="16"/>
      <c r="F246" s="14" t="s">
        <v>3420</v>
      </c>
      <c r="G246" s="14"/>
      <c r="H246" s="14" t="s">
        <v>3421</v>
      </c>
      <c r="I246" s="15">
        <v>187.5</v>
      </c>
      <c r="J246" s="77">
        <v>3</v>
      </c>
      <c r="K246" s="92"/>
    </row>
    <row r="247" spans="1:11" ht="13" x14ac:dyDescent="0.15">
      <c r="A247" s="14" t="s">
        <v>2997</v>
      </c>
      <c r="B247" s="14" t="s">
        <v>3422</v>
      </c>
      <c r="C247" s="14" t="s">
        <v>3423</v>
      </c>
      <c r="D247" s="16">
        <v>45944</v>
      </c>
      <c r="E247" s="16"/>
      <c r="F247" s="14" t="s">
        <v>3424</v>
      </c>
      <c r="G247" s="14" t="s">
        <v>3425</v>
      </c>
      <c r="H247" s="14" t="s">
        <v>3426</v>
      </c>
      <c r="I247" s="15">
        <v>3320</v>
      </c>
      <c r="J247" s="77">
        <v>3</v>
      </c>
      <c r="K247" s="92"/>
    </row>
    <row r="248" spans="1:11" ht="13" x14ac:dyDescent="0.15">
      <c r="A248" s="14" t="s">
        <v>2997</v>
      </c>
      <c r="B248" s="14" t="s">
        <v>3427</v>
      </c>
      <c r="C248" s="14" t="s">
        <v>3428</v>
      </c>
      <c r="D248" s="16">
        <v>45944</v>
      </c>
      <c r="E248" s="16"/>
      <c r="F248" s="14" t="s">
        <v>3429</v>
      </c>
      <c r="G248" s="14" t="s">
        <v>3430</v>
      </c>
      <c r="H248" s="14" t="s">
        <v>3431</v>
      </c>
      <c r="I248" s="15">
        <v>17.100000000000001</v>
      </c>
      <c r="J248" s="77">
        <v>3</v>
      </c>
      <c r="K248" s="92"/>
    </row>
    <row r="249" spans="1:11" ht="13" x14ac:dyDescent="0.15">
      <c r="A249" s="14" t="s">
        <v>2997</v>
      </c>
      <c r="B249" s="14" t="s">
        <v>3432</v>
      </c>
      <c r="C249" s="14" t="s">
        <v>3433</v>
      </c>
      <c r="D249" s="16">
        <v>45945</v>
      </c>
      <c r="E249" s="16"/>
      <c r="F249" s="14" t="s">
        <v>3434</v>
      </c>
      <c r="G249" s="14" t="s">
        <v>3435</v>
      </c>
      <c r="H249" s="14" t="s">
        <v>3436</v>
      </c>
      <c r="I249" s="15">
        <v>138</v>
      </c>
      <c r="J249" s="77">
        <v>3</v>
      </c>
      <c r="K249" s="92"/>
    </row>
    <row r="250" spans="1:11" ht="13" x14ac:dyDescent="0.15">
      <c r="A250" s="14" t="s">
        <v>2997</v>
      </c>
      <c r="B250" s="14" t="s">
        <v>3437</v>
      </c>
      <c r="C250" s="14" t="s">
        <v>3438</v>
      </c>
      <c r="D250" s="16">
        <v>45950</v>
      </c>
      <c r="E250" s="16"/>
      <c r="F250" s="14" t="s">
        <v>3439</v>
      </c>
      <c r="G250" s="14" t="s">
        <v>764</v>
      </c>
      <c r="H250" s="14" t="s">
        <v>3240</v>
      </c>
      <c r="I250" s="15">
        <v>24</v>
      </c>
      <c r="J250" s="77">
        <v>3</v>
      </c>
      <c r="K250" s="92"/>
    </row>
    <row r="251" spans="1:11" ht="13" x14ac:dyDescent="0.15">
      <c r="A251" s="14" t="s">
        <v>2997</v>
      </c>
      <c r="B251" s="14" t="s">
        <v>3440</v>
      </c>
      <c r="C251" s="14" t="s">
        <v>3441</v>
      </c>
      <c r="D251" s="16">
        <v>45951</v>
      </c>
      <c r="E251" s="16"/>
      <c r="F251" s="14" t="s">
        <v>3442</v>
      </c>
      <c r="G251" s="14" t="s">
        <v>3033</v>
      </c>
      <c r="H251" s="14" t="s">
        <v>3443</v>
      </c>
      <c r="I251" s="15">
        <v>950</v>
      </c>
      <c r="J251" s="77">
        <v>3</v>
      </c>
      <c r="K251" s="92"/>
    </row>
    <row r="252" spans="1:11" ht="13" x14ac:dyDescent="0.15">
      <c r="A252" s="14" t="s">
        <v>2997</v>
      </c>
      <c r="B252" s="14" t="s">
        <v>3444</v>
      </c>
      <c r="C252" s="14" t="s">
        <v>3445</v>
      </c>
      <c r="D252" s="16">
        <v>45951</v>
      </c>
      <c r="E252" s="16"/>
      <c r="F252" s="14" t="s">
        <v>3446</v>
      </c>
      <c r="G252" s="14" t="s">
        <v>3447</v>
      </c>
      <c r="H252" s="14" t="s">
        <v>3059</v>
      </c>
      <c r="I252" s="15">
        <v>437.88</v>
      </c>
      <c r="J252" s="77">
        <v>3</v>
      </c>
      <c r="K252" s="92"/>
    </row>
    <row r="253" spans="1:11" ht="24" x14ac:dyDescent="0.15">
      <c r="A253" s="14" t="s">
        <v>2997</v>
      </c>
      <c r="B253" s="14" t="s">
        <v>3448</v>
      </c>
      <c r="C253" s="14" t="s">
        <v>3105</v>
      </c>
      <c r="D253" s="16">
        <v>45951</v>
      </c>
      <c r="E253" s="16"/>
      <c r="F253" s="14" t="s">
        <v>3449</v>
      </c>
      <c r="G253" s="14" t="s">
        <v>3102</v>
      </c>
      <c r="H253" s="14" t="s">
        <v>3103</v>
      </c>
      <c r="I253" s="15">
        <v>600</v>
      </c>
      <c r="J253" s="77">
        <v>3</v>
      </c>
      <c r="K253" s="92"/>
    </row>
    <row r="254" spans="1:11" ht="13" x14ac:dyDescent="0.15">
      <c r="A254" s="14" t="s">
        <v>2997</v>
      </c>
      <c r="B254" s="14" t="s">
        <v>3450</v>
      </c>
      <c r="C254" s="14" t="s">
        <v>3451</v>
      </c>
      <c r="D254" s="16">
        <v>45951</v>
      </c>
      <c r="E254" s="16"/>
      <c r="F254" s="14" t="s">
        <v>3449</v>
      </c>
      <c r="G254" s="14" t="s">
        <v>3098</v>
      </c>
      <c r="H254" s="14" t="s">
        <v>3099</v>
      </c>
      <c r="I254" s="15">
        <v>600</v>
      </c>
      <c r="J254" s="77">
        <v>3</v>
      </c>
      <c r="K254" s="92"/>
    </row>
    <row r="255" spans="1:11" ht="13" x14ac:dyDescent="0.15">
      <c r="A255" s="14" t="s">
        <v>2997</v>
      </c>
      <c r="B255" s="14" t="s">
        <v>3452</v>
      </c>
      <c r="C255" s="14" t="s">
        <v>3453</v>
      </c>
      <c r="D255" s="16">
        <v>45951</v>
      </c>
      <c r="E255" s="16"/>
      <c r="F255" s="14" t="s">
        <v>3454</v>
      </c>
      <c r="G255" s="14" t="s">
        <v>3435</v>
      </c>
      <c r="H255" s="14" t="s">
        <v>3436</v>
      </c>
      <c r="I255" s="15">
        <v>140</v>
      </c>
      <c r="J255" s="77">
        <v>3</v>
      </c>
      <c r="K255" s="92"/>
    </row>
    <row r="256" spans="1:11" ht="24" x14ac:dyDescent="0.15">
      <c r="A256" s="14" t="s">
        <v>2997</v>
      </c>
      <c r="B256" s="14" t="s">
        <v>3455</v>
      </c>
      <c r="C256" s="14" t="s">
        <v>3456</v>
      </c>
      <c r="D256" s="16">
        <v>45954</v>
      </c>
      <c r="E256" s="16"/>
      <c r="F256" s="14" t="s">
        <v>3457</v>
      </c>
      <c r="G256" s="14" t="s">
        <v>3458</v>
      </c>
      <c r="H256" s="14" t="s">
        <v>3459</v>
      </c>
      <c r="I256" s="15">
        <v>2019</v>
      </c>
      <c r="J256" s="77">
        <v>3</v>
      </c>
      <c r="K256" s="92"/>
    </row>
    <row r="257" spans="1:11" ht="13" x14ac:dyDescent="0.15">
      <c r="A257" s="14" t="s">
        <v>2997</v>
      </c>
      <c r="B257" s="14" t="s">
        <v>3460</v>
      </c>
      <c r="C257" s="14" t="s">
        <v>3461</v>
      </c>
      <c r="D257" s="16">
        <v>45957</v>
      </c>
      <c r="E257" s="16"/>
      <c r="F257" s="14" t="s">
        <v>3462</v>
      </c>
      <c r="G257" s="14" t="s">
        <v>3463</v>
      </c>
      <c r="H257" s="14" t="s">
        <v>3464</v>
      </c>
      <c r="I257" s="15">
        <v>2281</v>
      </c>
      <c r="J257" s="77">
        <v>3</v>
      </c>
      <c r="K257" s="92"/>
    </row>
    <row r="258" spans="1:11" ht="13" x14ac:dyDescent="0.15">
      <c r="A258" s="14" t="s">
        <v>2997</v>
      </c>
      <c r="B258" s="14" t="s">
        <v>3465</v>
      </c>
      <c r="C258" s="14" t="s">
        <v>3466</v>
      </c>
      <c r="D258" s="16">
        <v>45957</v>
      </c>
      <c r="E258" s="16"/>
      <c r="F258" s="14" t="s">
        <v>3467</v>
      </c>
      <c r="G258" s="14" t="s">
        <v>3468</v>
      </c>
      <c r="H258" s="14" t="s">
        <v>3469</v>
      </c>
      <c r="I258" s="15">
        <v>1278</v>
      </c>
      <c r="J258" s="77">
        <v>3</v>
      </c>
      <c r="K258" s="92"/>
    </row>
    <row r="259" spans="1:11" ht="24" x14ac:dyDescent="0.15">
      <c r="A259" s="14" t="s">
        <v>2997</v>
      </c>
      <c r="B259" s="14" t="s">
        <v>3470</v>
      </c>
      <c r="C259" s="14" t="s">
        <v>3471</v>
      </c>
      <c r="D259" s="16">
        <v>45958</v>
      </c>
      <c r="E259" s="16"/>
      <c r="F259" s="14" t="s">
        <v>3472</v>
      </c>
      <c r="G259" s="14"/>
      <c r="H259" s="14" t="s">
        <v>3473</v>
      </c>
      <c r="I259" s="15">
        <v>1375.8</v>
      </c>
      <c r="J259" s="77">
        <v>3</v>
      </c>
      <c r="K259" s="92"/>
    </row>
    <row r="260" spans="1:11" ht="13" x14ac:dyDescent="0.15">
      <c r="A260" s="14" t="s">
        <v>2997</v>
      </c>
      <c r="B260" s="14" t="s">
        <v>3474</v>
      </c>
      <c r="C260" s="14" t="s">
        <v>3475</v>
      </c>
      <c r="D260" s="16">
        <v>45958</v>
      </c>
      <c r="E260" s="16"/>
      <c r="F260" s="14" t="s">
        <v>3476</v>
      </c>
      <c r="G260" s="14" t="s">
        <v>3477</v>
      </c>
      <c r="H260" s="14" t="s">
        <v>3478</v>
      </c>
      <c r="I260" s="15">
        <v>341.2</v>
      </c>
      <c r="J260" s="77">
        <v>3</v>
      </c>
      <c r="K260" s="92"/>
    </row>
    <row r="261" spans="1:11" ht="24" x14ac:dyDescent="0.15">
      <c r="A261" s="14" t="s">
        <v>2997</v>
      </c>
      <c r="B261" s="14" t="s">
        <v>3479</v>
      </c>
      <c r="C261" s="14" t="s">
        <v>3480</v>
      </c>
      <c r="D261" s="16">
        <v>45958</v>
      </c>
      <c r="E261" s="16"/>
      <c r="F261" s="14" t="s">
        <v>3481</v>
      </c>
      <c r="G261" s="14" t="s">
        <v>3087</v>
      </c>
      <c r="H261" s="14" t="s">
        <v>3088</v>
      </c>
      <c r="I261" s="15">
        <v>600</v>
      </c>
      <c r="J261" s="77">
        <v>3</v>
      </c>
      <c r="K261" s="92"/>
    </row>
    <row r="262" spans="1:11" ht="13" x14ac:dyDescent="0.15">
      <c r="A262" s="14" t="s">
        <v>2997</v>
      </c>
      <c r="B262" s="14" t="s">
        <v>3392</v>
      </c>
      <c r="C262" s="14"/>
      <c r="D262" s="16">
        <v>45958</v>
      </c>
      <c r="E262" s="16"/>
      <c r="F262" s="14" t="s">
        <v>3482</v>
      </c>
      <c r="G262" s="14"/>
      <c r="H262" s="14" t="s">
        <v>3027</v>
      </c>
      <c r="I262" s="15">
        <v>249.17</v>
      </c>
      <c r="J262" s="77">
        <v>3</v>
      </c>
      <c r="K262" s="92"/>
    </row>
    <row r="263" spans="1:11" ht="13" x14ac:dyDescent="0.15">
      <c r="A263" s="14" t="s">
        <v>2997</v>
      </c>
      <c r="B263" s="14" t="s">
        <v>3392</v>
      </c>
      <c r="C263" s="14"/>
      <c r="D263" s="16">
        <v>45958</v>
      </c>
      <c r="E263" s="16"/>
      <c r="F263" s="14" t="s">
        <v>3483</v>
      </c>
      <c r="G263" s="14"/>
      <c r="H263" s="14" t="s">
        <v>3340</v>
      </c>
      <c r="I263" s="15">
        <v>699.14</v>
      </c>
      <c r="J263" s="77">
        <v>3</v>
      </c>
      <c r="K263" s="92"/>
    </row>
    <row r="264" spans="1:11" ht="13" x14ac:dyDescent="0.15">
      <c r="A264" s="14" t="s">
        <v>2997</v>
      </c>
      <c r="B264" s="14" t="s">
        <v>3484</v>
      </c>
      <c r="C264" s="14" t="s">
        <v>3485</v>
      </c>
      <c r="D264" s="16">
        <v>45960</v>
      </c>
      <c r="E264" s="16"/>
      <c r="F264" s="14" t="s">
        <v>3486</v>
      </c>
      <c r="G264" s="14" t="s">
        <v>3487</v>
      </c>
      <c r="H264" s="14" t="s">
        <v>3488</v>
      </c>
      <c r="I264" s="15">
        <v>950</v>
      </c>
      <c r="J264" s="77">
        <v>3</v>
      </c>
      <c r="K264" s="92"/>
    </row>
    <row r="265" spans="1:11" ht="13" x14ac:dyDescent="0.15">
      <c r="A265" s="14" t="s">
        <v>2997</v>
      </c>
      <c r="B265" s="14" t="s">
        <v>3411</v>
      </c>
      <c r="C265" s="14" t="s">
        <v>3489</v>
      </c>
      <c r="D265" s="16">
        <v>45963</v>
      </c>
      <c r="E265" s="16"/>
      <c r="F265" s="14" t="s">
        <v>3490</v>
      </c>
      <c r="G265" s="14" t="s">
        <v>3414</v>
      </c>
      <c r="H265" s="14" t="s">
        <v>3415</v>
      </c>
      <c r="I265" s="15">
        <v>69.5</v>
      </c>
      <c r="J265" s="77">
        <v>3</v>
      </c>
      <c r="K265" s="92"/>
    </row>
    <row r="266" spans="1:11" ht="13" x14ac:dyDescent="0.15">
      <c r="A266" s="14" t="s">
        <v>2997</v>
      </c>
      <c r="B266" s="14" t="s">
        <v>3491</v>
      </c>
      <c r="C266" s="14" t="s">
        <v>3492</v>
      </c>
      <c r="D266" s="16">
        <v>45965</v>
      </c>
      <c r="E266" s="16"/>
      <c r="F266" s="14" t="s">
        <v>3493</v>
      </c>
      <c r="G266" s="14" t="s">
        <v>3172</v>
      </c>
      <c r="H266" s="14" t="s">
        <v>3173</v>
      </c>
      <c r="I266" s="15">
        <v>600</v>
      </c>
      <c r="J266" s="77">
        <v>3</v>
      </c>
      <c r="K266" s="92"/>
    </row>
    <row r="267" spans="1:11" ht="13" x14ac:dyDescent="0.15">
      <c r="A267" s="14" t="s">
        <v>2997</v>
      </c>
      <c r="B267" s="14" t="s">
        <v>3494</v>
      </c>
      <c r="C267" s="14" t="s">
        <v>3495</v>
      </c>
      <c r="D267" s="16">
        <v>45971</v>
      </c>
      <c r="E267" s="16"/>
      <c r="F267" s="14" t="s">
        <v>3496</v>
      </c>
      <c r="G267" s="14" t="s">
        <v>3495</v>
      </c>
      <c r="H267" s="14" t="s">
        <v>3497</v>
      </c>
      <c r="I267" s="15">
        <v>666</v>
      </c>
      <c r="J267" s="77">
        <v>3</v>
      </c>
      <c r="K267" s="92"/>
    </row>
    <row r="268" spans="1:11" ht="13" x14ac:dyDescent="0.15">
      <c r="A268" s="14" t="s">
        <v>2997</v>
      </c>
      <c r="B268" s="14" t="s">
        <v>3498</v>
      </c>
      <c r="C268" s="14"/>
      <c r="D268" s="16">
        <v>45971</v>
      </c>
      <c r="E268" s="16"/>
      <c r="F268" s="14" t="s">
        <v>3499</v>
      </c>
      <c r="G268" s="14"/>
      <c r="H268" s="14" t="s">
        <v>3188</v>
      </c>
      <c r="I268" s="15">
        <v>2100</v>
      </c>
      <c r="J268" s="77">
        <v>3</v>
      </c>
      <c r="K268" s="92"/>
    </row>
    <row r="269" spans="1:11" ht="13" x14ac:dyDescent="0.15">
      <c r="A269" s="14" t="s">
        <v>2997</v>
      </c>
      <c r="B269" s="14" t="s">
        <v>3498</v>
      </c>
      <c r="C269" s="14"/>
      <c r="D269" s="16">
        <v>45971</v>
      </c>
      <c r="E269" s="16"/>
      <c r="F269" s="14" t="s">
        <v>3500</v>
      </c>
      <c r="G269" s="14"/>
      <c r="H269" s="14" t="s">
        <v>3188</v>
      </c>
      <c r="I269" s="15">
        <v>210</v>
      </c>
      <c r="J269" s="77">
        <v>3</v>
      </c>
      <c r="K269" s="92"/>
    </row>
    <row r="270" spans="1:11" ht="13" x14ac:dyDescent="0.15">
      <c r="A270" s="14" t="s">
        <v>2997</v>
      </c>
      <c r="B270" s="14" t="s">
        <v>3501</v>
      </c>
      <c r="C270" s="14" t="s">
        <v>3502</v>
      </c>
      <c r="D270" s="16">
        <v>45973</v>
      </c>
      <c r="E270" s="16"/>
      <c r="F270" s="14" t="s">
        <v>3462</v>
      </c>
      <c r="G270" s="14" t="s">
        <v>3503</v>
      </c>
      <c r="H270" s="14" t="s">
        <v>3504</v>
      </c>
      <c r="I270" s="15">
        <v>660</v>
      </c>
      <c r="J270" s="77">
        <v>3</v>
      </c>
      <c r="K270" s="92"/>
    </row>
    <row r="271" spans="1:11" ht="13" x14ac:dyDescent="0.15">
      <c r="A271" s="14" t="s">
        <v>2997</v>
      </c>
      <c r="B271" s="14" t="s">
        <v>3505</v>
      </c>
      <c r="C271" s="14" t="s">
        <v>3506</v>
      </c>
      <c r="D271" s="16">
        <v>45978</v>
      </c>
      <c r="E271" s="16"/>
      <c r="F271" s="14" t="s">
        <v>3507</v>
      </c>
      <c r="G271" s="14" t="s">
        <v>3430</v>
      </c>
      <c r="H271" s="14" t="s">
        <v>3431</v>
      </c>
      <c r="I271" s="15">
        <v>13.78</v>
      </c>
      <c r="J271" s="77">
        <v>3</v>
      </c>
      <c r="K271" s="92"/>
    </row>
    <row r="272" spans="1:11" ht="13" x14ac:dyDescent="0.15">
      <c r="A272" s="14" t="s">
        <v>2997</v>
      </c>
      <c r="B272" s="14" t="s">
        <v>3508</v>
      </c>
      <c r="C272" s="14" t="s">
        <v>3509</v>
      </c>
      <c r="D272" s="16">
        <v>45979</v>
      </c>
      <c r="E272" s="16"/>
      <c r="F272" s="14" t="s">
        <v>3510</v>
      </c>
      <c r="G272" s="14" t="s">
        <v>3212</v>
      </c>
      <c r="H272" s="14" t="s">
        <v>3213</v>
      </c>
      <c r="I272" s="15">
        <v>970.5</v>
      </c>
      <c r="J272" s="77">
        <v>3</v>
      </c>
      <c r="K272" s="92"/>
    </row>
    <row r="273" spans="1:11" ht="24" x14ac:dyDescent="0.15">
      <c r="A273" s="14" t="s">
        <v>2997</v>
      </c>
      <c r="B273" s="14" t="s">
        <v>3511</v>
      </c>
      <c r="C273" s="14" t="s">
        <v>3512</v>
      </c>
      <c r="D273" s="16">
        <v>45979</v>
      </c>
      <c r="E273" s="16"/>
      <c r="F273" s="14" t="s">
        <v>3513</v>
      </c>
      <c r="G273" s="14" t="s">
        <v>3038</v>
      </c>
      <c r="H273" s="14" t="s">
        <v>3039</v>
      </c>
      <c r="I273" s="15">
        <v>600</v>
      </c>
      <c r="J273" s="77">
        <v>3</v>
      </c>
      <c r="K273" s="92"/>
    </row>
    <row r="274" spans="1:11" ht="13" x14ac:dyDescent="0.15">
      <c r="A274" s="14" t="s">
        <v>2997</v>
      </c>
      <c r="B274" s="14" t="s">
        <v>3514</v>
      </c>
      <c r="C274" s="14" t="s">
        <v>3515</v>
      </c>
      <c r="D274" s="16">
        <v>45979</v>
      </c>
      <c r="E274" s="16"/>
      <c r="F274" s="14" t="s">
        <v>3516</v>
      </c>
      <c r="G274" s="14" t="s">
        <v>3517</v>
      </c>
      <c r="H274" s="14" t="s">
        <v>3518</v>
      </c>
      <c r="I274" s="15">
        <v>554.4</v>
      </c>
      <c r="J274" s="77">
        <v>3</v>
      </c>
      <c r="K274" s="92"/>
    </row>
    <row r="275" spans="1:11" ht="13" x14ac:dyDescent="0.15">
      <c r="A275" s="14" t="s">
        <v>2997</v>
      </c>
      <c r="B275" s="14" t="s">
        <v>3519</v>
      </c>
      <c r="C275" s="14" t="s">
        <v>3520</v>
      </c>
      <c r="D275" s="16">
        <v>45980</v>
      </c>
      <c r="E275" s="16"/>
      <c r="F275" s="14" t="s">
        <v>3521</v>
      </c>
      <c r="G275" s="14" t="s">
        <v>3227</v>
      </c>
      <c r="H275" s="14" t="s">
        <v>3228</v>
      </c>
      <c r="I275" s="15">
        <v>87.99</v>
      </c>
      <c r="J275" s="77">
        <v>3</v>
      </c>
      <c r="K275" s="92"/>
    </row>
    <row r="276" spans="1:11" ht="13" x14ac:dyDescent="0.15">
      <c r="A276" s="14" t="s">
        <v>2997</v>
      </c>
      <c r="B276" s="14" t="s">
        <v>3522</v>
      </c>
      <c r="C276" s="14" t="s">
        <v>3523</v>
      </c>
      <c r="D276" s="16">
        <v>45985</v>
      </c>
      <c r="E276" s="16"/>
      <c r="F276" s="14" t="s">
        <v>3524</v>
      </c>
      <c r="G276" s="14" t="s">
        <v>3212</v>
      </c>
      <c r="H276" s="14" t="s">
        <v>3213</v>
      </c>
      <c r="I276" s="15">
        <v>97.65</v>
      </c>
      <c r="J276" s="77">
        <v>3</v>
      </c>
      <c r="K276" s="92"/>
    </row>
    <row r="277" spans="1:11" ht="13" x14ac:dyDescent="0.15">
      <c r="A277" s="14" t="s">
        <v>2997</v>
      </c>
      <c r="B277" s="14" t="s">
        <v>3525</v>
      </c>
      <c r="C277" s="14" t="s">
        <v>3526</v>
      </c>
      <c r="D277" s="16">
        <v>45985</v>
      </c>
      <c r="E277" s="16"/>
      <c r="F277" s="14" t="s">
        <v>3493</v>
      </c>
      <c r="G277" s="14" t="s">
        <v>2118</v>
      </c>
      <c r="H277" s="14" t="s">
        <v>3094</v>
      </c>
      <c r="I277" s="15">
        <v>600</v>
      </c>
      <c r="J277" s="77">
        <v>3</v>
      </c>
      <c r="K277" s="92"/>
    </row>
    <row r="278" spans="1:11" ht="13" x14ac:dyDescent="0.15">
      <c r="A278" s="14" t="s">
        <v>2997</v>
      </c>
      <c r="B278" s="14" t="s">
        <v>3527</v>
      </c>
      <c r="C278" s="14" t="s">
        <v>3528</v>
      </c>
      <c r="D278" s="16">
        <v>45986</v>
      </c>
      <c r="E278" s="16"/>
      <c r="F278" s="14" t="s">
        <v>3529</v>
      </c>
      <c r="G278" s="14" t="s">
        <v>3125</v>
      </c>
      <c r="H278" s="14" t="s">
        <v>3126</v>
      </c>
      <c r="I278" s="15">
        <v>600</v>
      </c>
      <c r="J278" s="77">
        <v>3</v>
      </c>
      <c r="K278" s="92"/>
    </row>
    <row r="279" spans="1:11" ht="13" x14ac:dyDescent="0.15">
      <c r="A279" s="14" t="s">
        <v>2997</v>
      </c>
      <c r="B279" s="14" t="s">
        <v>3530</v>
      </c>
      <c r="C279" s="14"/>
      <c r="D279" s="16">
        <v>45992</v>
      </c>
      <c r="E279" s="16"/>
      <c r="F279" s="14" t="s">
        <v>3531</v>
      </c>
      <c r="G279" s="14"/>
      <c r="H279" s="14"/>
      <c r="I279" s="15">
        <v>249.17</v>
      </c>
      <c r="J279" s="77">
        <v>3</v>
      </c>
      <c r="K279" s="92"/>
    </row>
    <row r="280" spans="1:11" ht="13" x14ac:dyDescent="0.15">
      <c r="A280" s="14" t="s">
        <v>2997</v>
      </c>
      <c r="B280" s="14" t="s">
        <v>3530</v>
      </c>
      <c r="C280" s="14"/>
      <c r="D280" s="16">
        <v>45992</v>
      </c>
      <c r="E280" s="16"/>
      <c r="F280" s="14" t="s">
        <v>3532</v>
      </c>
      <c r="G280" s="14"/>
      <c r="H280" s="14" t="s">
        <v>3340</v>
      </c>
      <c r="I280" s="15">
        <v>699.14</v>
      </c>
      <c r="J280" s="77">
        <v>3</v>
      </c>
      <c r="K280" s="92"/>
    </row>
    <row r="281" spans="1:11" ht="13" x14ac:dyDescent="0.15">
      <c r="A281" s="14" t="s">
        <v>2997</v>
      </c>
      <c r="B281" s="14" t="s">
        <v>3455</v>
      </c>
      <c r="C281" s="14"/>
      <c r="D281" s="16">
        <v>45992</v>
      </c>
      <c r="E281" s="16"/>
      <c r="F281" s="14" t="s">
        <v>3533</v>
      </c>
      <c r="G281" s="14"/>
      <c r="H281" s="14"/>
      <c r="I281" s="15">
        <v>275.25</v>
      </c>
      <c r="J281" s="77">
        <v>3</v>
      </c>
      <c r="K281" s="92"/>
    </row>
    <row r="282" spans="1:11" ht="13" x14ac:dyDescent="0.15">
      <c r="A282" s="14" t="s">
        <v>2997</v>
      </c>
      <c r="B282" s="14" t="s">
        <v>3534</v>
      </c>
      <c r="C282" s="14"/>
      <c r="D282" s="16">
        <v>45994</v>
      </c>
      <c r="E282" s="16"/>
      <c r="F282" s="14" t="s">
        <v>3535</v>
      </c>
      <c r="G282" s="14"/>
      <c r="H282" s="14"/>
      <c r="I282" s="15">
        <v>39.5</v>
      </c>
      <c r="J282" s="77">
        <v>3</v>
      </c>
      <c r="K282" s="92"/>
    </row>
    <row r="283" spans="1:11" ht="13" x14ac:dyDescent="0.15">
      <c r="A283" s="14" t="s">
        <v>2997</v>
      </c>
      <c r="B283" s="14" t="s">
        <v>3536</v>
      </c>
      <c r="C283" s="14"/>
      <c r="D283" s="16"/>
      <c r="E283" s="16">
        <v>45994</v>
      </c>
      <c r="F283" s="14" t="s">
        <v>3537</v>
      </c>
      <c r="G283" s="14"/>
      <c r="H283" s="14"/>
      <c r="I283" s="15">
        <v>198.7</v>
      </c>
      <c r="J283" s="77">
        <v>3</v>
      </c>
      <c r="K283" s="92"/>
    </row>
    <row r="284" spans="1:11" ht="13" x14ac:dyDescent="0.15">
      <c r="A284" s="14" t="s">
        <v>2997</v>
      </c>
      <c r="B284" s="14" t="s">
        <v>3538</v>
      </c>
      <c r="C284" s="14"/>
      <c r="D284" s="16"/>
      <c r="E284" s="16">
        <v>45994</v>
      </c>
      <c r="F284" s="14" t="s">
        <v>3539</v>
      </c>
      <c r="G284" s="14"/>
      <c r="H284" s="14"/>
      <c r="I284" s="15">
        <v>26.38</v>
      </c>
      <c r="J284" s="77">
        <v>3</v>
      </c>
      <c r="K284" s="92"/>
    </row>
    <row r="285" spans="1:11" ht="13" x14ac:dyDescent="0.15">
      <c r="A285" s="14" t="s">
        <v>2997</v>
      </c>
      <c r="B285" s="14" t="s">
        <v>3540</v>
      </c>
      <c r="C285" s="14"/>
      <c r="D285" s="16"/>
      <c r="E285" s="16">
        <v>45994</v>
      </c>
      <c r="F285" s="14" t="s">
        <v>3541</v>
      </c>
      <c r="G285" s="14"/>
      <c r="H285" s="14"/>
      <c r="I285" s="15">
        <v>100</v>
      </c>
      <c r="J285" s="77">
        <v>3</v>
      </c>
      <c r="K285" s="92"/>
    </row>
    <row r="286" spans="1:11" ht="13" x14ac:dyDescent="0.15">
      <c r="A286" s="14" t="s">
        <v>2997</v>
      </c>
      <c r="B286" s="14" t="s">
        <v>3542</v>
      </c>
      <c r="C286" s="14"/>
      <c r="D286" s="16"/>
      <c r="E286" s="16">
        <v>45994</v>
      </c>
      <c r="F286" s="14" t="s">
        <v>3543</v>
      </c>
      <c r="G286" s="14"/>
      <c r="H286" s="14"/>
      <c r="I286" s="15">
        <v>155.65</v>
      </c>
      <c r="J286" s="77">
        <v>3</v>
      </c>
      <c r="K286" s="92"/>
    </row>
    <row r="287" spans="1:11" ht="13" x14ac:dyDescent="0.15">
      <c r="A287" s="14" t="s">
        <v>2997</v>
      </c>
      <c r="B287" s="14" t="s">
        <v>3544</v>
      </c>
      <c r="C287" s="14" t="s">
        <v>3545</v>
      </c>
      <c r="D287" s="16">
        <v>45999</v>
      </c>
      <c r="E287" s="16"/>
      <c r="F287" s="14" t="s">
        <v>3546</v>
      </c>
      <c r="G287" s="14"/>
      <c r="H287" s="14"/>
      <c r="I287" s="15">
        <v>174.4</v>
      </c>
      <c r="J287" s="77">
        <v>3</v>
      </c>
      <c r="K287" s="92"/>
    </row>
    <row r="288" spans="1:11" ht="13" x14ac:dyDescent="0.15">
      <c r="A288" s="14" t="s">
        <v>2997</v>
      </c>
      <c r="B288" s="14" t="s">
        <v>3547</v>
      </c>
      <c r="C288" s="14" t="s">
        <v>3548</v>
      </c>
      <c r="D288" s="16">
        <v>46006</v>
      </c>
      <c r="E288" s="16"/>
      <c r="F288" s="14" t="s">
        <v>3429</v>
      </c>
      <c r="G288" s="14"/>
      <c r="H288" s="14"/>
      <c r="I288" s="15">
        <v>66.27</v>
      </c>
      <c r="J288" s="77">
        <v>3</v>
      </c>
      <c r="K288" s="92"/>
    </row>
    <row r="289" spans="1:11" ht="13" x14ac:dyDescent="0.15">
      <c r="A289" s="14" t="s">
        <v>2997</v>
      </c>
      <c r="B289" s="14" t="s">
        <v>3549</v>
      </c>
      <c r="C289" s="14" t="s">
        <v>3550</v>
      </c>
      <c r="D289" s="16">
        <v>46006</v>
      </c>
      <c r="E289" s="16"/>
      <c r="F289" s="14" t="s">
        <v>3551</v>
      </c>
      <c r="G289" s="14"/>
      <c r="H289" s="14"/>
      <c r="I289" s="15">
        <v>270</v>
      </c>
      <c r="J289" s="77">
        <v>3</v>
      </c>
      <c r="K289" s="92"/>
    </row>
    <row r="290" spans="1:11" ht="13" x14ac:dyDescent="0.15">
      <c r="A290" s="14" t="s">
        <v>2997</v>
      </c>
      <c r="B290" s="14" t="s">
        <v>3552</v>
      </c>
      <c r="C290" s="14" t="s">
        <v>3553</v>
      </c>
      <c r="D290" s="16">
        <v>46009</v>
      </c>
      <c r="E290" s="16"/>
      <c r="F290" s="14" t="s">
        <v>3554</v>
      </c>
      <c r="G290" s="14" t="s">
        <v>1435</v>
      </c>
      <c r="H290" s="14" t="s">
        <v>3555</v>
      </c>
      <c r="I290" s="15">
        <v>4451.9399999999996</v>
      </c>
      <c r="J290" s="77">
        <v>3</v>
      </c>
      <c r="K290" s="92"/>
    </row>
    <row r="291" spans="1:11" ht="13" x14ac:dyDescent="0.15">
      <c r="A291" s="14" t="s">
        <v>2997</v>
      </c>
      <c r="B291" s="14" t="s">
        <v>3556</v>
      </c>
      <c r="C291" s="14" t="s">
        <v>3557</v>
      </c>
      <c r="D291" s="16">
        <v>46009</v>
      </c>
      <c r="E291" s="16"/>
      <c r="F291" s="14" t="s">
        <v>3558</v>
      </c>
      <c r="G291" s="14" t="s">
        <v>3382</v>
      </c>
      <c r="H291" s="14" t="s">
        <v>3383</v>
      </c>
      <c r="I291" s="15">
        <v>420</v>
      </c>
      <c r="J291" s="77">
        <v>3</v>
      </c>
      <c r="K291" s="92"/>
    </row>
    <row r="292" spans="1:11" ht="13" x14ac:dyDescent="0.15">
      <c r="A292" s="14" t="s">
        <v>2997</v>
      </c>
      <c r="B292" s="14" t="s">
        <v>3559</v>
      </c>
      <c r="C292" s="14"/>
      <c r="D292" s="16">
        <v>46009</v>
      </c>
      <c r="E292" s="16"/>
      <c r="F292" s="14" t="s">
        <v>3560</v>
      </c>
      <c r="G292" s="14"/>
      <c r="H292" s="14"/>
      <c r="I292" s="15">
        <v>240</v>
      </c>
      <c r="J292" s="77">
        <v>3</v>
      </c>
      <c r="K292" s="92"/>
    </row>
    <row r="293" spans="1:11" ht="13" x14ac:dyDescent="0.15">
      <c r="A293" s="14" t="s">
        <v>2997</v>
      </c>
      <c r="B293" s="14" t="s">
        <v>3561</v>
      </c>
      <c r="C293" s="14"/>
      <c r="D293" s="16">
        <v>46009</v>
      </c>
      <c r="E293" s="16"/>
      <c r="F293" s="14" t="s">
        <v>3317</v>
      </c>
      <c r="G293" s="14"/>
      <c r="H293" s="14"/>
      <c r="I293" s="15">
        <v>60</v>
      </c>
      <c r="J293" s="77">
        <v>3</v>
      </c>
      <c r="K293" s="92"/>
    </row>
    <row r="294" spans="1:11" ht="13" x14ac:dyDescent="0.15">
      <c r="A294" s="14" t="s">
        <v>2997</v>
      </c>
      <c r="B294" s="14" t="s">
        <v>3562</v>
      </c>
      <c r="C294" s="14"/>
      <c r="D294" s="16">
        <v>46009</v>
      </c>
      <c r="E294" s="16"/>
      <c r="F294" s="14" t="s">
        <v>3317</v>
      </c>
      <c r="G294" s="14"/>
      <c r="H294" s="14"/>
      <c r="I294" s="15">
        <v>480</v>
      </c>
      <c r="J294" s="77">
        <v>3</v>
      </c>
      <c r="K294" s="92"/>
    </row>
    <row r="295" spans="1:11" ht="13" x14ac:dyDescent="0.15">
      <c r="A295" s="14" t="s">
        <v>2997</v>
      </c>
      <c r="B295" s="14" t="s">
        <v>3563</v>
      </c>
      <c r="C295" s="14" t="s">
        <v>3061</v>
      </c>
      <c r="D295" s="16">
        <v>46009</v>
      </c>
      <c r="E295" s="16"/>
      <c r="F295" s="14" t="s">
        <v>3533</v>
      </c>
      <c r="G295" s="14" t="s">
        <v>3564</v>
      </c>
      <c r="H295" s="14" t="s">
        <v>3565</v>
      </c>
      <c r="I295" s="15">
        <v>300</v>
      </c>
      <c r="J295" s="77">
        <v>3</v>
      </c>
      <c r="K295" s="92"/>
    </row>
    <row r="296" spans="1:11" ht="24" x14ac:dyDescent="0.15">
      <c r="A296" s="14" t="s">
        <v>2997</v>
      </c>
      <c r="B296" s="14" t="s">
        <v>3566</v>
      </c>
      <c r="C296" s="14" t="s">
        <v>3567</v>
      </c>
      <c r="D296" s="16" t="s">
        <v>3568</v>
      </c>
      <c r="E296" s="16"/>
      <c r="F296" s="14" t="s">
        <v>3569</v>
      </c>
      <c r="G296" s="14" t="s">
        <v>3570</v>
      </c>
      <c r="H296" s="14" t="s">
        <v>3571</v>
      </c>
      <c r="I296" s="15">
        <v>1552.8</v>
      </c>
      <c r="J296" s="77">
        <v>3</v>
      </c>
      <c r="K296" s="92"/>
    </row>
    <row r="297" spans="1:11" ht="13" x14ac:dyDescent="0.15">
      <c r="A297" s="14" t="s">
        <v>2997</v>
      </c>
      <c r="B297" s="14"/>
      <c r="C297" s="14"/>
      <c r="D297" s="16">
        <v>46014</v>
      </c>
      <c r="E297" s="16"/>
      <c r="F297" s="14" t="s">
        <v>3572</v>
      </c>
      <c r="G297" s="14"/>
      <c r="H297" s="14"/>
      <c r="I297" s="15">
        <v>540</v>
      </c>
      <c r="J297" s="77">
        <v>3</v>
      </c>
      <c r="K297" s="92"/>
    </row>
    <row r="298" spans="1:11" ht="13" x14ac:dyDescent="0.15">
      <c r="A298" s="14" t="s">
        <v>2997</v>
      </c>
      <c r="B298" s="14" t="s">
        <v>3573</v>
      </c>
      <c r="C298" s="14" t="s">
        <v>3574</v>
      </c>
      <c r="D298" s="16">
        <v>46014</v>
      </c>
      <c r="E298" s="16"/>
      <c r="F298" s="14" t="s">
        <v>3575</v>
      </c>
      <c r="G298" s="14" t="s">
        <v>3074</v>
      </c>
      <c r="H298" s="14" t="s">
        <v>3075</v>
      </c>
      <c r="I298" s="15">
        <v>80</v>
      </c>
      <c r="J298" s="77">
        <v>3</v>
      </c>
      <c r="K298" s="92"/>
    </row>
    <row r="299" spans="1:11" ht="13" x14ac:dyDescent="0.15">
      <c r="A299" s="14" t="s">
        <v>2997</v>
      </c>
      <c r="B299" s="14" t="s">
        <v>3576</v>
      </c>
      <c r="C299" s="14" t="s">
        <v>3577</v>
      </c>
      <c r="D299" s="16">
        <v>46020</v>
      </c>
      <c r="E299" s="16"/>
      <c r="F299" s="14" t="s">
        <v>3467</v>
      </c>
      <c r="G299" s="14"/>
      <c r="H299" s="14"/>
      <c r="I299" s="15">
        <v>70</v>
      </c>
      <c r="J299" s="77">
        <v>3</v>
      </c>
      <c r="K299" s="92"/>
    </row>
    <row r="300" spans="1:11" ht="13" x14ac:dyDescent="0.15">
      <c r="A300" s="14" t="s">
        <v>2997</v>
      </c>
      <c r="B300" s="14" t="s">
        <v>3578</v>
      </c>
      <c r="C300" s="14"/>
      <c r="D300" s="16">
        <v>46020</v>
      </c>
      <c r="E300" s="16"/>
      <c r="F300" s="14" t="s">
        <v>3579</v>
      </c>
      <c r="G300" s="14"/>
      <c r="H300" s="14"/>
      <c r="I300" s="15">
        <v>293.64</v>
      </c>
      <c r="J300" s="77">
        <v>3</v>
      </c>
      <c r="K300" s="92"/>
    </row>
    <row r="301" spans="1:11" ht="24" x14ac:dyDescent="0.15">
      <c r="A301" s="14" t="s">
        <v>2997</v>
      </c>
      <c r="B301" s="14" t="s">
        <v>3580</v>
      </c>
      <c r="C301" s="14"/>
      <c r="D301" s="16">
        <v>46022</v>
      </c>
      <c r="E301" s="16"/>
      <c r="F301" s="14" t="s">
        <v>3581</v>
      </c>
      <c r="G301" s="14"/>
      <c r="H301" s="14" t="s">
        <v>3582</v>
      </c>
      <c r="I301" s="15">
        <v>176.36</v>
      </c>
      <c r="J301" s="77">
        <v>3</v>
      </c>
      <c r="K301" s="92"/>
    </row>
    <row r="302" spans="1:11" ht="24" x14ac:dyDescent="0.15">
      <c r="A302" s="14" t="s">
        <v>2997</v>
      </c>
      <c r="B302" s="14" t="s">
        <v>3580</v>
      </c>
      <c r="C302" s="14"/>
      <c r="D302" s="16">
        <v>46022</v>
      </c>
      <c r="E302" s="16"/>
      <c r="F302" s="14" t="s">
        <v>3581</v>
      </c>
      <c r="G302" s="14"/>
      <c r="H302" s="14" t="s">
        <v>3582</v>
      </c>
      <c r="I302" s="15">
        <v>176.36</v>
      </c>
      <c r="J302" s="77">
        <v>3</v>
      </c>
      <c r="K302" s="92"/>
    </row>
    <row r="303" spans="1:11" ht="24" x14ac:dyDescent="0.15">
      <c r="A303" s="14" t="s">
        <v>2997</v>
      </c>
      <c r="B303" s="14" t="s">
        <v>3580</v>
      </c>
      <c r="C303" s="14"/>
      <c r="D303" s="16">
        <v>46022</v>
      </c>
      <c r="E303" s="16"/>
      <c r="F303" s="14" t="s">
        <v>3581</v>
      </c>
      <c r="G303" s="14"/>
      <c r="H303" s="14" t="s">
        <v>3582</v>
      </c>
      <c r="I303" s="15">
        <v>176.36</v>
      </c>
      <c r="J303" s="77">
        <v>3</v>
      </c>
      <c r="K303" s="92"/>
    </row>
    <row r="304" spans="1:11" ht="13" x14ac:dyDescent="0.15">
      <c r="A304" s="14" t="s">
        <v>2997</v>
      </c>
      <c r="B304" s="396" t="s">
        <v>3583</v>
      </c>
      <c r="C304" s="400">
        <v>1312500750</v>
      </c>
      <c r="D304" s="397">
        <v>46024</v>
      </c>
      <c r="E304" s="396"/>
      <c r="F304" s="396" t="s">
        <v>3584</v>
      </c>
      <c r="G304" s="396">
        <v>35514035</v>
      </c>
      <c r="H304" s="396" t="s">
        <v>3591</v>
      </c>
      <c r="I304" s="398">
        <v>1422</v>
      </c>
      <c r="J304" s="399">
        <v>3</v>
      </c>
      <c r="K304" s="92"/>
    </row>
    <row r="305" spans="1:11" ht="13" x14ac:dyDescent="0.15">
      <c r="A305" s="14" t="s">
        <v>2997</v>
      </c>
      <c r="B305" s="14" t="s">
        <v>3585</v>
      </c>
      <c r="C305" s="401" t="s">
        <v>3586</v>
      </c>
      <c r="D305" s="16">
        <v>46024</v>
      </c>
      <c r="E305" s="16"/>
      <c r="F305" s="14" t="s">
        <v>3588</v>
      </c>
      <c r="G305" s="14" t="s">
        <v>3125</v>
      </c>
      <c r="H305" s="14" t="s">
        <v>3587</v>
      </c>
      <c r="I305" s="15">
        <v>720</v>
      </c>
      <c r="J305" s="77">
        <v>3</v>
      </c>
      <c r="K305" s="92"/>
    </row>
    <row r="306" spans="1:11" ht="13" x14ac:dyDescent="0.15">
      <c r="A306" s="14" t="s">
        <v>2997</v>
      </c>
      <c r="B306" s="14" t="s">
        <v>3589</v>
      </c>
      <c r="C306" s="401" t="s">
        <v>3590</v>
      </c>
      <c r="D306" s="16">
        <v>46043</v>
      </c>
      <c r="E306" s="16"/>
      <c r="F306" s="14" t="s">
        <v>3592</v>
      </c>
      <c r="G306" s="14" t="s">
        <v>3332</v>
      </c>
      <c r="H306" s="14" t="s">
        <v>3593</v>
      </c>
      <c r="I306" s="15">
        <v>384</v>
      </c>
      <c r="J306" s="77">
        <v>3</v>
      </c>
      <c r="K306" s="92"/>
    </row>
    <row r="307" spans="1:11" ht="13" x14ac:dyDescent="0.15">
      <c r="A307" s="14" t="s">
        <v>2997</v>
      </c>
      <c r="B307" s="14" t="s">
        <v>3594</v>
      </c>
      <c r="C307" s="401" t="s">
        <v>3595</v>
      </c>
      <c r="D307" s="16">
        <v>46048</v>
      </c>
      <c r="E307" s="16"/>
      <c r="F307" s="14" t="s">
        <v>3596</v>
      </c>
      <c r="G307" s="14" t="s">
        <v>3361</v>
      </c>
      <c r="H307" s="14" t="s">
        <v>3362</v>
      </c>
      <c r="I307" s="15">
        <v>650</v>
      </c>
      <c r="J307" s="77">
        <v>3</v>
      </c>
      <c r="K307" s="92"/>
    </row>
    <row r="308" spans="1:11" ht="13" x14ac:dyDescent="0.15">
      <c r="A308" s="14" t="s">
        <v>2997</v>
      </c>
      <c r="B308" s="14" t="s">
        <v>3597</v>
      </c>
      <c r="C308" s="401" t="s">
        <v>3617</v>
      </c>
      <c r="D308" s="16">
        <v>46048</v>
      </c>
      <c r="E308" s="16"/>
      <c r="F308" s="14" t="s">
        <v>3598</v>
      </c>
      <c r="G308" s="14" t="s">
        <v>3618</v>
      </c>
      <c r="H308" s="14" t="s">
        <v>3059</v>
      </c>
      <c r="I308" s="15">
        <v>1323.6</v>
      </c>
      <c r="J308" s="77">
        <v>3</v>
      </c>
      <c r="K308" s="92"/>
    </row>
    <row r="309" spans="1:11" ht="13" x14ac:dyDescent="0.15">
      <c r="A309" s="14" t="s">
        <v>2997</v>
      </c>
      <c r="B309" s="396" t="s">
        <v>3599</v>
      </c>
      <c r="C309" s="400">
        <v>202601</v>
      </c>
      <c r="D309" s="397">
        <v>46048</v>
      </c>
      <c r="E309" s="396"/>
      <c r="F309" s="396" t="s">
        <v>3623</v>
      </c>
      <c r="G309" s="396">
        <v>56525516</v>
      </c>
      <c r="H309" s="396" t="s">
        <v>3193</v>
      </c>
      <c r="I309" s="398">
        <v>2300</v>
      </c>
      <c r="J309" s="399">
        <v>3</v>
      </c>
      <c r="K309" s="92"/>
    </row>
    <row r="310" spans="1:11" ht="13" x14ac:dyDescent="0.15">
      <c r="A310" s="396" t="s">
        <v>2997</v>
      </c>
      <c r="B310" s="396" t="s">
        <v>3603</v>
      </c>
      <c r="C310" s="400">
        <v>202602</v>
      </c>
      <c r="D310" s="397">
        <v>46048</v>
      </c>
      <c r="E310" s="396"/>
      <c r="F310" s="396" t="s">
        <v>3624</v>
      </c>
      <c r="G310" s="396">
        <v>56525516</v>
      </c>
      <c r="H310" s="396" t="s">
        <v>3193</v>
      </c>
      <c r="I310" s="398">
        <v>2300</v>
      </c>
      <c r="J310" s="399">
        <v>3</v>
      </c>
      <c r="K310" s="92"/>
    </row>
    <row r="311" spans="1:11" ht="13" x14ac:dyDescent="0.15">
      <c r="A311" s="396" t="s">
        <v>2997</v>
      </c>
      <c r="B311" s="396" t="s">
        <v>3607</v>
      </c>
      <c r="C311" s="400">
        <v>202603</v>
      </c>
      <c r="D311" s="397">
        <v>46048</v>
      </c>
      <c r="E311" s="396"/>
      <c r="F311" s="396" t="s">
        <v>3625</v>
      </c>
      <c r="G311" s="396">
        <v>56525516</v>
      </c>
      <c r="H311" s="396" t="s">
        <v>3193</v>
      </c>
      <c r="I311" s="398">
        <v>2300</v>
      </c>
      <c r="J311" s="399">
        <v>3</v>
      </c>
      <c r="K311" s="92"/>
    </row>
    <row r="312" spans="1:11" ht="13" x14ac:dyDescent="0.15">
      <c r="A312" s="396" t="s">
        <v>2997</v>
      </c>
      <c r="B312" s="396" t="s">
        <v>3613</v>
      </c>
      <c r="C312" s="400">
        <v>202604</v>
      </c>
      <c r="D312" s="397">
        <v>46048</v>
      </c>
      <c r="E312" s="396"/>
      <c r="F312" s="396" t="s">
        <v>3626</v>
      </c>
      <c r="G312" s="396">
        <v>56525516</v>
      </c>
      <c r="H312" s="396" t="s">
        <v>3193</v>
      </c>
      <c r="I312" s="398">
        <v>2300</v>
      </c>
      <c r="J312" s="399">
        <v>3</v>
      </c>
      <c r="K312" s="92"/>
    </row>
    <row r="313" spans="1:11" ht="13" x14ac:dyDescent="0.15">
      <c r="A313" s="14" t="s">
        <v>2997</v>
      </c>
      <c r="B313" s="14" t="s">
        <v>3619</v>
      </c>
      <c r="C313" s="401" t="s">
        <v>3600</v>
      </c>
      <c r="D313" s="16">
        <v>46051</v>
      </c>
      <c r="E313" s="16"/>
      <c r="F313" s="14" t="s">
        <v>3601</v>
      </c>
      <c r="G313" s="14" t="s">
        <v>3227</v>
      </c>
      <c r="H313" s="14" t="s">
        <v>3602</v>
      </c>
      <c r="I313" s="15">
        <v>87.99</v>
      </c>
      <c r="J313" s="77">
        <v>3</v>
      </c>
      <c r="K313" s="92"/>
    </row>
    <row r="314" spans="1:11" ht="13" x14ac:dyDescent="0.15">
      <c r="A314" s="14" t="s">
        <v>2997</v>
      </c>
      <c r="B314" s="14" t="s">
        <v>3620</v>
      </c>
      <c r="C314" s="401" t="s">
        <v>3604</v>
      </c>
      <c r="D314" s="16">
        <v>46052</v>
      </c>
      <c r="E314" s="16"/>
      <c r="F314" s="14" t="s">
        <v>3609</v>
      </c>
      <c r="G314" s="14" t="s">
        <v>3605</v>
      </c>
      <c r="H314" s="14" t="s">
        <v>3606</v>
      </c>
      <c r="I314" s="15">
        <v>825</v>
      </c>
      <c r="J314" s="77">
        <v>3</v>
      </c>
      <c r="K314" s="92"/>
    </row>
    <row r="315" spans="1:11" ht="24" x14ac:dyDescent="0.15">
      <c r="A315" s="14" t="s">
        <v>2997</v>
      </c>
      <c r="B315" s="14" t="s">
        <v>3621</v>
      </c>
      <c r="C315" s="401" t="s">
        <v>3608</v>
      </c>
      <c r="D315" s="16">
        <v>46052</v>
      </c>
      <c r="E315" s="16"/>
      <c r="F315" s="14" t="s">
        <v>3610</v>
      </c>
      <c r="G315" s="14" t="s">
        <v>3611</v>
      </c>
      <c r="H315" s="14" t="s">
        <v>3612</v>
      </c>
      <c r="I315" s="15">
        <v>3863</v>
      </c>
      <c r="J315" s="77">
        <v>3</v>
      </c>
      <c r="K315" s="92"/>
    </row>
    <row r="316" spans="1:11" ht="13" x14ac:dyDescent="0.15">
      <c r="A316" s="14" t="s">
        <v>2997</v>
      </c>
      <c r="B316" s="14" t="s">
        <v>3622</v>
      </c>
      <c r="C316" s="401" t="s">
        <v>3614</v>
      </c>
      <c r="D316" s="16">
        <v>46052</v>
      </c>
      <c r="E316" s="16"/>
      <c r="F316" s="14" t="s">
        <v>3615</v>
      </c>
      <c r="G316" s="14" t="s">
        <v>3177</v>
      </c>
      <c r="H316" s="14" t="s">
        <v>3616</v>
      </c>
      <c r="I316" s="15">
        <v>59.04</v>
      </c>
      <c r="J316" s="77">
        <v>3</v>
      </c>
      <c r="K316" s="92"/>
    </row>
    <row r="317" spans="1:11" ht="13" x14ac:dyDescent="0.15">
      <c r="A317" s="14" t="s">
        <v>2997</v>
      </c>
      <c r="B317" s="14" t="s">
        <v>3629</v>
      </c>
      <c r="C317" s="401"/>
      <c r="D317" s="16">
        <v>46027</v>
      </c>
      <c r="E317" s="16"/>
      <c r="F317" s="14" t="s">
        <v>3627</v>
      </c>
      <c r="G317" s="14"/>
      <c r="H317" s="14" t="s">
        <v>3340</v>
      </c>
      <c r="I317" s="15">
        <v>2431.83</v>
      </c>
      <c r="J317" s="77">
        <v>3</v>
      </c>
      <c r="K317" s="92"/>
    </row>
    <row r="318" spans="1:11" ht="13" x14ac:dyDescent="0.15">
      <c r="A318" s="14" t="s">
        <v>2997</v>
      </c>
      <c r="B318" s="14" t="s">
        <v>3629</v>
      </c>
      <c r="C318" s="401"/>
      <c r="D318" s="16">
        <v>46027</v>
      </c>
      <c r="E318" s="16"/>
      <c r="F318" s="14" t="s">
        <v>3628</v>
      </c>
      <c r="G318" s="14"/>
      <c r="H318" s="14"/>
      <c r="I318" s="15">
        <v>1112.28</v>
      </c>
      <c r="J318" s="77">
        <v>3</v>
      </c>
      <c r="K318" s="92"/>
    </row>
    <row r="319" spans="1:11" ht="13" x14ac:dyDescent="0.15">
      <c r="A319" s="396" t="s">
        <v>2997</v>
      </c>
      <c r="B319" s="396" t="s">
        <v>3632</v>
      </c>
      <c r="C319" s="400">
        <v>20260035</v>
      </c>
      <c r="D319" s="397">
        <v>46055</v>
      </c>
      <c r="E319" s="396"/>
      <c r="F319" s="396" t="s">
        <v>3633</v>
      </c>
      <c r="G319" s="396">
        <v>30499097</v>
      </c>
      <c r="H319" s="396" t="s">
        <v>3213</v>
      </c>
      <c r="I319" s="398">
        <v>172.05</v>
      </c>
      <c r="J319" s="399">
        <v>3</v>
      </c>
      <c r="K319" s="92"/>
    </row>
    <row r="320" spans="1:11" ht="13" x14ac:dyDescent="0.15">
      <c r="A320" s="396" t="s">
        <v>2997</v>
      </c>
      <c r="B320" s="396" t="s">
        <v>3634</v>
      </c>
      <c r="C320" s="400">
        <v>20260124</v>
      </c>
      <c r="D320" s="397">
        <v>46057</v>
      </c>
      <c r="E320" s="396"/>
      <c r="F320" s="396" t="s">
        <v>3635</v>
      </c>
      <c r="G320" s="396">
        <v>316792</v>
      </c>
      <c r="H320" s="396" t="s">
        <v>3602</v>
      </c>
      <c r="I320" s="398">
        <v>88.47</v>
      </c>
      <c r="J320" s="399">
        <v>3</v>
      </c>
      <c r="K320" s="92"/>
    </row>
    <row r="321" spans="1:11" ht="13" x14ac:dyDescent="0.15">
      <c r="A321" s="14" t="s">
        <v>2997</v>
      </c>
      <c r="B321" s="14" t="s">
        <v>3639</v>
      </c>
      <c r="C321" s="401"/>
      <c r="D321" s="16">
        <v>46057</v>
      </c>
      <c r="E321" s="16"/>
      <c r="F321" s="14" t="s">
        <v>3637</v>
      </c>
      <c r="G321" s="14"/>
      <c r="H321" s="14" t="s">
        <v>3638</v>
      </c>
      <c r="I321" s="15">
        <v>33</v>
      </c>
      <c r="J321" s="77">
        <v>3</v>
      </c>
      <c r="K321" s="92"/>
    </row>
    <row r="322" spans="1:11" ht="13" x14ac:dyDescent="0.15">
      <c r="A322" s="14" t="s">
        <v>2997</v>
      </c>
      <c r="B322" s="14" t="s">
        <v>3640</v>
      </c>
      <c r="C322" s="401"/>
      <c r="D322" s="16">
        <v>46057</v>
      </c>
      <c r="E322" s="16"/>
      <c r="F322" s="14" t="s">
        <v>3637</v>
      </c>
      <c r="G322" s="14"/>
      <c r="H322" s="14" t="s">
        <v>3638</v>
      </c>
      <c r="I322" s="15">
        <v>33</v>
      </c>
      <c r="J322" s="77">
        <v>3</v>
      </c>
      <c r="K322" s="92"/>
    </row>
    <row r="323" spans="1:11" ht="13" x14ac:dyDescent="0.15">
      <c r="A323" s="14" t="s">
        <v>2997</v>
      </c>
      <c r="B323" s="14" t="s">
        <v>3636</v>
      </c>
      <c r="C323" s="401" t="s">
        <v>3641</v>
      </c>
      <c r="D323" s="16">
        <v>46057</v>
      </c>
      <c r="E323" s="16"/>
      <c r="F323" s="14" t="s">
        <v>3642</v>
      </c>
      <c r="G323" s="14" t="s">
        <v>3618</v>
      </c>
      <c r="H323" s="14" t="s">
        <v>3059</v>
      </c>
      <c r="I323" s="15">
        <v>43.05</v>
      </c>
      <c r="J323" s="77">
        <v>3</v>
      </c>
      <c r="K323" s="92"/>
    </row>
    <row r="324" spans="1:11" ht="13" x14ac:dyDescent="0.15">
      <c r="A324" s="14" t="s">
        <v>2997</v>
      </c>
      <c r="B324" s="14" t="s">
        <v>3643</v>
      </c>
      <c r="C324" s="401"/>
      <c r="D324" s="16">
        <v>46058</v>
      </c>
      <c r="E324" s="16"/>
      <c r="F324" s="14" t="s">
        <v>3644</v>
      </c>
      <c r="G324" s="14"/>
      <c r="H324" s="14" t="s">
        <v>3188</v>
      </c>
      <c r="I324" s="15">
        <v>2310</v>
      </c>
      <c r="J324" s="77">
        <v>3</v>
      </c>
      <c r="K324" s="92"/>
    </row>
    <row r="325" spans="1:11" ht="13" x14ac:dyDescent="0.15">
      <c r="A325" s="14" t="s">
        <v>2997</v>
      </c>
      <c r="B325" s="14" t="s">
        <v>3645</v>
      </c>
      <c r="C325" s="401" t="s">
        <v>3646</v>
      </c>
      <c r="D325" s="16">
        <v>46062</v>
      </c>
      <c r="E325" s="16"/>
      <c r="F325" s="14" t="s">
        <v>3647</v>
      </c>
      <c r="G325" s="14" t="s">
        <v>3212</v>
      </c>
      <c r="H325" s="14" t="s">
        <v>3213</v>
      </c>
      <c r="I325" s="15">
        <v>83.4</v>
      </c>
      <c r="J325" s="77">
        <v>3</v>
      </c>
      <c r="K325" s="92"/>
    </row>
    <row r="326" spans="1:11" ht="13" x14ac:dyDescent="0.15">
      <c r="A326" s="14" t="s">
        <v>2997</v>
      </c>
      <c r="B326" s="14" t="s">
        <v>3648</v>
      </c>
      <c r="C326" s="401" t="s">
        <v>3649</v>
      </c>
      <c r="D326" s="16">
        <v>46063</v>
      </c>
      <c r="E326" s="16"/>
      <c r="F326" s="14" t="s">
        <v>3650</v>
      </c>
      <c r="G326" s="14" t="s">
        <v>3116</v>
      </c>
      <c r="H326" s="14" t="s">
        <v>3117</v>
      </c>
      <c r="I326" s="15">
        <v>1058.7</v>
      </c>
      <c r="J326" s="77">
        <v>3</v>
      </c>
      <c r="K326" s="92"/>
    </row>
    <row r="327" spans="1:11" ht="13" x14ac:dyDescent="0.15">
      <c r="A327" s="14" t="s">
        <v>2997</v>
      </c>
      <c r="B327" s="14" t="s">
        <v>3652</v>
      </c>
      <c r="C327" s="401"/>
      <c r="D327" s="16"/>
      <c r="E327" s="16">
        <v>46063</v>
      </c>
      <c r="F327" s="14" t="s">
        <v>3653</v>
      </c>
      <c r="G327" s="14"/>
      <c r="H327" s="14" t="s">
        <v>3173</v>
      </c>
      <c r="I327" s="15">
        <v>689.5</v>
      </c>
      <c r="J327" s="77">
        <v>3</v>
      </c>
      <c r="K327" s="92"/>
    </row>
    <row r="328" spans="1:11" ht="13" x14ac:dyDescent="0.15">
      <c r="A328" s="14" t="s">
        <v>2997</v>
      </c>
      <c r="B328" s="14" t="s">
        <v>3651</v>
      </c>
      <c r="C328" s="401" t="s">
        <v>3654</v>
      </c>
      <c r="D328" s="16">
        <v>46072</v>
      </c>
      <c r="E328" s="16"/>
      <c r="F328" s="14" t="s">
        <v>3655</v>
      </c>
      <c r="G328" s="14" t="s">
        <v>3656</v>
      </c>
      <c r="H328" s="14" t="s">
        <v>3657</v>
      </c>
      <c r="I328" s="15">
        <v>254.11</v>
      </c>
      <c r="J328" s="77">
        <v>3</v>
      </c>
      <c r="K328" s="92"/>
    </row>
    <row r="329" spans="1:11" ht="13" x14ac:dyDescent="0.15">
      <c r="A329" s="14" t="s">
        <v>2997</v>
      </c>
      <c r="B329" s="14" t="s">
        <v>3658</v>
      </c>
      <c r="C329" s="401" t="s">
        <v>3659</v>
      </c>
      <c r="D329" s="16">
        <v>46077</v>
      </c>
      <c r="E329" s="16"/>
      <c r="F329" s="14" t="s">
        <v>3660</v>
      </c>
      <c r="G329" s="14" t="s">
        <v>3278</v>
      </c>
      <c r="H329" s="14" t="s">
        <v>3661</v>
      </c>
      <c r="I329" s="15">
        <v>31.1</v>
      </c>
      <c r="J329" s="77">
        <v>3</v>
      </c>
      <c r="K329" s="92"/>
    </row>
    <row r="330" spans="1:11" ht="13" x14ac:dyDescent="0.15">
      <c r="A330" s="14" t="s">
        <v>2997</v>
      </c>
      <c r="B330" s="14" t="s">
        <v>3662</v>
      </c>
      <c r="C330" s="401"/>
      <c r="D330" s="16"/>
      <c r="E330" s="16"/>
      <c r="F330" s="14" t="s">
        <v>3630</v>
      </c>
      <c r="G330" s="14"/>
      <c r="H330" s="14" t="s">
        <v>3340</v>
      </c>
      <c r="I330" s="15">
        <v>712.45</v>
      </c>
      <c r="J330" s="77">
        <v>3</v>
      </c>
      <c r="K330" s="92"/>
    </row>
    <row r="331" spans="1:11" ht="13" x14ac:dyDescent="0.15">
      <c r="A331" s="391" t="s">
        <v>2997</v>
      </c>
      <c r="B331" s="391" t="s">
        <v>3662</v>
      </c>
      <c r="C331" s="402"/>
      <c r="D331" s="392"/>
      <c r="E331" s="392"/>
      <c r="F331" s="393" t="s">
        <v>3631</v>
      </c>
      <c r="G331" s="393"/>
      <c r="H331" s="393"/>
      <c r="I331" s="394">
        <v>366.7</v>
      </c>
      <c r="J331" s="395">
        <v>3</v>
      </c>
      <c r="K331" s="92"/>
    </row>
    <row r="332" spans="1:11" ht="13" x14ac:dyDescent="0.15">
      <c r="A332" s="14" t="s">
        <v>2997</v>
      </c>
      <c r="B332" s="8"/>
      <c r="C332" s="8"/>
      <c r="D332" s="8"/>
      <c r="E332" s="8"/>
      <c r="F332" s="8"/>
      <c r="G332" s="8"/>
      <c r="H332" s="8"/>
      <c r="I332" s="8"/>
      <c r="J332" s="8"/>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ht="13" x14ac:dyDescent="0.15">
      <c r="A4487" s="14"/>
      <c r="B4487" s="14"/>
      <c r="C4487" s="14"/>
      <c r="D4487" s="16"/>
      <c r="E4487" s="16"/>
      <c r="F4487" s="14"/>
      <c r="G4487" s="14"/>
      <c r="H4487" s="14"/>
      <c r="I4487" s="15"/>
      <c r="J4487" s="77"/>
      <c r="K4487" s="92"/>
    </row>
    <row r="4488" spans="1:11" ht="13" x14ac:dyDescent="0.15">
      <c r="A4488" s="14"/>
      <c r="B4488" s="14"/>
      <c r="C4488" s="14"/>
      <c r="D4488" s="16"/>
      <c r="E4488" s="16"/>
      <c r="F4488" s="14"/>
      <c r="G4488" s="14"/>
      <c r="H4488" s="14"/>
      <c r="I4488" s="15"/>
      <c r="J4488" s="77"/>
      <c r="K4488" s="92"/>
    </row>
    <row r="4489" spans="1:11" ht="13" x14ac:dyDescent="0.15">
      <c r="A4489" s="14"/>
      <c r="B4489" s="14"/>
      <c r="C4489" s="14"/>
      <c r="D4489" s="16"/>
      <c r="E4489" s="16"/>
      <c r="F4489" s="14"/>
      <c r="G4489" s="14"/>
      <c r="H4489" s="14"/>
      <c r="I4489" s="15"/>
      <c r="J4489" s="77"/>
      <c r="K4489" s="92"/>
    </row>
    <row r="4490" spans="1:11" ht="13" x14ac:dyDescent="0.15">
      <c r="A4490" s="14"/>
      <c r="B4490" s="14"/>
      <c r="C4490" s="14"/>
      <c r="D4490" s="16"/>
      <c r="E4490" s="16"/>
      <c r="F4490" s="14"/>
      <c r="G4490" s="14"/>
      <c r="H4490" s="14"/>
      <c r="I4490" s="15"/>
      <c r="J4490" s="77"/>
      <c r="K4490" s="92"/>
    </row>
    <row r="4491" spans="1:11" ht="13" x14ac:dyDescent="0.15">
      <c r="A4491" s="14"/>
      <c r="B4491" s="14"/>
      <c r="C4491" s="14"/>
      <c r="D4491" s="16"/>
      <c r="E4491" s="16"/>
      <c r="F4491" s="14"/>
      <c r="G4491" s="14"/>
      <c r="H4491" s="14"/>
      <c r="I4491" s="15"/>
      <c r="J4491" s="77"/>
      <c r="K4491" s="92"/>
    </row>
    <row r="4492" spans="1:11" ht="13" x14ac:dyDescent="0.15">
      <c r="A4492" s="14"/>
      <c r="B4492" s="14"/>
      <c r="C4492" s="14"/>
      <c r="D4492" s="16"/>
      <c r="E4492" s="16"/>
      <c r="F4492" s="14"/>
      <c r="G4492" s="14"/>
      <c r="H4492" s="14"/>
      <c r="I4492" s="15"/>
      <c r="J4492" s="77"/>
      <c r="K4492" s="92"/>
    </row>
    <row r="4493" spans="1:11" ht="13" x14ac:dyDescent="0.15">
      <c r="A4493" s="14"/>
      <c r="B4493" s="14"/>
      <c r="C4493" s="14"/>
      <c r="D4493" s="16"/>
      <c r="E4493" s="16"/>
      <c r="F4493" s="14"/>
      <c r="G4493" s="14"/>
      <c r="H4493" s="14"/>
      <c r="I4493" s="15"/>
      <c r="J4493" s="77"/>
      <c r="K4493" s="92"/>
    </row>
    <row r="4494" spans="1:11" ht="13" x14ac:dyDescent="0.15">
      <c r="A4494" s="14"/>
      <c r="B4494" s="14"/>
      <c r="C4494" s="14"/>
      <c r="D4494" s="16"/>
      <c r="E4494" s="16"/>
      <c r="F4494" s="14"/>
      <c r="G4494" s="14"/>
      <c r="H4494" s="14"/>
      <c r="I4494" s="15"/>
      <c r="J4494" s="77"/>
      <c r="K4494" s="92"/>
    </row>
    <row r="4495" spans="1:11" ht="13" x14ac:dyDescent="0.15">
      <c r="A4495" s="14"/>
      <c r="B4495" s="14"/>
      <c r="C4495" s="14"/>
      <c r="D4495" s="16"/>
      <c r="E4495" s="16"/>
      <c r="F4495" s="14"/>
      <c r="G4495" s="14"/>
      <c r="H4495" s="14"/>
      <c r="I4495" s="15"/>
      <c r="J4495" s="77"/>
      <c r="K4495" s="92"/>
    </row>
    <row r="4496" spans="1:11" ht="13" x14ac:dyDescent="0.15">
      <c r="A4496" s="14"/>
      <c r="B4496" s="14"/>
      <c r="C4496" s="14"/>
      <c r="D4496" s="16"/>
      <c r="E4496" s="16"/>
      <c r="F4496" s="14"/>
      <c r="G4496" s="14"/>
      <c r="H4496" s="14"/>
      <c r="I4496" s="15"/>
      <c r="J4496" s="77"/>
      <c r="K4496" s="92"/>
    </row>
    <row r="4497" spans="1:11" ht="13" x14ac:dyDescent="0.15">
      <c r="A4497" s="14"/>
      <c r="B4497" s="14"/>
      <c r="C4497" s="14"/>
      <c r="D4497" s="16"/>
      <c r="E4497" s="16"/>
      <c r="F4497" s="14"/>
      <c r="G4497" s="14"/>
      <c r="H4497" s="14"/>
      <c r="I4497" s="15"/>
      <c r="J4497" s="77"/>
      <c r="K4497" s="92"/>
    </row>
    <row r="4498" spans="1:11" ht="13" x14ac:dyDescent="0.15">
      <c r="A4498" s="14"/>
      <c r="B4498" s="14"/>
      <c r="C4498" s="14"/>
      <c r="D4498" s="16"/>
      <c r="E4498" s="16"/>
      <c r="F4498" s="14"/>
      <c r="G4498" s="14"/>
      <c r="H4498" s="14"/>
      <c r="I4498" s="15"/>
      <c r="J4498" s="77"/>
      <c r="K4498" s="92"/>
    </row>
    <row r="4499" spans="1:11" ht="13" x14ac:dyDescent="0.15">
      <c r="A4499" s="14"/>
      <c r="B4499" s="14"/>
      <c r="C4499" s="14"/>
      <c r="D4499" s="16"/>
      <c r="E4499" s="16"/>
      <c r="F4499" s="14"/>
      <c r="G4499" s="14"/>
      <c r="H4499" s="14"/>
      <c r="I4499" s="15"/>
      <c r="J4499" s="77"/>
      <c r="K4499" s="92"/>
    </row>
    <row r="4500" spans="1:11" ht="13" x14ac:dyDescent="0.15">
      <c r="A4500" s="14"/>
      <c r="B4500" s="14"/>
      <c r="C4500" s="14"/>
      <c r="D4500" s="16"/>
      <c r="E4500" s="16"/>
      <c r="F4500" s="14"/>
      <c r="G4500" s="14"/>
      <c r="H4500" s="14"/>
      <c r="I4500" s="15"/>
      <c r="J4500" s="77"/>
      <c r="K4500" s="92"/>
    </row>
    <row r="4501" spans="1:11" ht="13" x14ac:dyDescent="0.15">
      <c r="A4501" s="14"/>
      <c r="B4501" s="14"/>
      <c r="C4501" s="14"/>
      <c r="D4501" s="16"/>
      <c r="E4501" s="16"/>
      <c r="F4501" s="14"/>
      <c r="G4501" s="14"/>
      <c r="H4501" s="14"/>
      <c r="I4501" s="15"/>
      <c r="J4501" s="77"/>
      <c r="K4501" s="92"/>
    </row>
    <row r="4502" spans="1:11" ht="13" x14ac:dyDescent="0.15">
      <c r="A4502" s="14"/>
      <c r="B4502" s="14"/>
      <c r="C4502" s="14"/>
      <c r="D4502" s="16"/>
      <c r="E4502" s="16"/>
      <c r="F4502" s="14"/>
      <c r="G4502" s="14"/>
      <c r="H4502" s="14"/>
      <c r="I4502" s="15"/>
      <c r="J4502" s="77"/>
      <c r="K4502" s="92"/>
    </row>
    <row r="4503" spans="1:11" ht="13" x14ac:dyDescent="0.15">
      <c r="A4503" s="14"/>
      <c r="B4503" s="14"/>
      <c r="C4503" s="14"/>
      <c r="D4503" s="16"/>
      <c r="E4503" s="16"/>
      <c r="F4503" s="14"/>
      <c r="G4503" s="14"/>
      <c r="H4503" s="14"/>
      <c r="I4503" s="15"/>
      <c r="J4503" s="77"/>
      <c r="K4503" s="92"/>
    </row>
    <row r="4504" spans="1:11" ht="13" x14ac:dyDescent="0.15">
      <c r="A4504" s="14"/>
      <c r="B4504" s="14"/>
      <c r="C4504" s="14"/>
      <c r="D4504" s="16"/>
      <c r="E4504" s="16"/>
      <c r="F4504" s="14"/>
      <c r="G4504" s="14"/>
      <c r="H4504" s="14"/>
      <c r="I4504" s="15"/>
      <c r="J4504" s="77"/>
      <c r="K4504" s="92"/>
    </row>
    <row r="4505" spans="1:11" ht="13" x14ac:dyDescent="0.15">
      <c r="A4505" s="14"/>
      <c r="B4505" s="14"/>
      <c r="C4505" s="14"/>
      <c r="D4505" s="16"/>
      <c r="E4505" s="16"/>
      <c r="F4505" s="14"/>
      <c r="G4505" s="14"/>
      <c r="H4505" s="14"/>
      <c r="I4505" s="15"/>
      <c r="J4505" s="77"/>
      <c r="K4505" s="92"/>
    </row>
    <row r="4506" spans="1:11" x14ac:dyDescent="0.15">
      <c r="A4506" s="14"/>
      <c r="B4506" s="14"/>
      <c r="C4506" s="14"/>
      <c r="D4506" s="16"/>
      <c r="E4506" s="16"/>
      <c r="F4506" s="14"/>
      <c r="G4506" s="14"/>
      <c r="H4506" s="14"/>
      <c r="I4506" s="15"/>
      <c r="J4506" s="77"/>
    </row>
    <row r="4507" spans="1:11" x14ac:dyDescent="0.15">
      <c r="A4507" s="14"/>
      <c r="B4507" s="14"/>
      <c r="C4507" s="14"/>
      <c r="D4507" s="16"/>
      <c r="E4507" s="16"/>
      <c r="F4507" s="14"/>
      <c r="G4507" s="14"/>
      <c r="H4507" s="14"/>
      <c r="I4507" s="15"/>
      <c r="J4507" s="77"/>
    </row>
    <row r="4508" spans="1:11" x14ac:dyDescent="0.15">
      <c r="A4508" s="14"/>
      <c r="B4508" s="14"/>
      <c r="C4508" s="14"/>
      <c r="D4508" s="16"/>
      <c r="E4508" s="16"/>
      <c r="F4508" s="14"/>
      <c r="G4508" s="14"/>
      <c r="H4508" s="14"/>
      <c r="I4508" s="15"/>
      <c r="J4508" s="77"/>
    </row>
    <row r="4509" spans="1:11" x14ac:dyDescent="0.15">
      <c r="A4509" s="14"/>
      <c r="B4509" s="14"/>
      <c r="C4509" s="14"/>
      <c r="D4509" s="16"/>
      <c r="E4509" s="16"/>
      <c r="F4509" s="14"/>
      <c r="G4509" s="14"/>
      <c r="H4509" s="14"/>
      <c r="I4509" s="15"/>
      <c r="J4509" s="77"/>
    </row>
    <row r="4510" spans="1:11" x14ac:dyDescent="0.15">
      <c r="A4510" s="14"/>
      <c r="B4510" s="14"/>
      <c r="C4510" s="14"/>
      <c r="D4510" s="16"/>
      <c r="E4510" s="16"/>
      <c r="F4510" s="14"/>
      <c r="G4510" s="14"/>
      <c r="H4510" s="14"/>
      <c r="I4510" s="15"/>
      <c r="J4510" s="77"/>
    </row>
    <row r="4511" spans="1:11" x14ac:dyDescent="0.15">
      <c r="A4511" s="14"/>
      <c r="B4511" s="14"/>
      <c r="C4511" s="14"/>
      <c r="D4511" s="16"/>
      <c r="E4511" s="16"/>
      <c r="F4511" s="14"/>
      <c r="G4511" s="14"/>
      <c r="H4511" s="14"/>
      <c r="I4511" s="15"/>
      <c r="J4511" s="77"/>
    </row>
    <row r="4512" spans="1:11"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row r="5001" spans="1:10" x14ac:dyDescent="0.15">
      <c r="A5001" s="14"/>
      <c r="B5001" s="14"/>
      <c r="C5001" s="14"/>
      <c r="D5001" s="16"/>
      <c r="E5001" s="16"/>
      <c r="F5001" s="14"/>
      <c r="G5001" s="14"/>
      <c r="H5001" s="14"/>
      <c r="I5001" s="15"/>
      <c r="J5001" s="77"/>
    </row>
    <row r="5002" spans="1:10" x14ac:dyDescent="0.15">
      <c r="A5002" s="14"/>
      <c r="B5002" s="14"/>
      <c r="C5002" s="14"/>
      <c r="D5002" s="16"/>
      <c r="E5002" s="16"/>
      <c r="F5002" s="14"/>
      <c r="G5002" s="14"/>
      <c r="H5002" s="14"/>
      <c r="I5002" s="15"/>
      <c r="J5002" s="77"/>
    </row>
    <row r="5003" spans="1:10" x14ac:dyDescent="0.15">
      <c r="A5003" s="14"/>
      <c r="B5003" s="14"/>
      <c r="C5003" s="14"/>
      <c r="D5003" s="16"/>
      <c r="E5003" s="16"/>
      <c r="F5003" s="14"/>
      <c r="G5003" s="14"/>
      <c r="H5003" s="14"/>
      <c r="I5003" s="15"/>
      <c r="J5003" s="77"/>
    </row>
    <row r="5004" spans="1:10" x14ac:dyDescent="0.15">
      <c r="A5004" s="14"/>
      <c r="B5004" s="14"/>
      <c r="C5004" s="14"/>
      <c r="D5004" s="16"/>
      <c r="E5004" s="16"/>
      <c r="F5004" s="14"/>
      <c r="G5004" s="14"/>
      <c r="H5004" s="14"/>
      <c r="I5004" s="15"/>
      <c r="J5004" s="77"/>
    </row>
    <row r="5005" spans="1:10" x14ac:dyDescent="0.15">
      <c r="A5005" s="14"/>
      <c r="B5005" s="14"/>
      <c r="C5005" s="14"/>
      <c r="D5005" s="16"/>
      <c r="E5005" s="16"/>
      <c r="F5005" s="14"/>
      <c r="G5005" s="14"/>
      <c r="H5005" s="14"/>
      <c r="I5005" s="15"/>
      <c r="J5005" s="77"/>
    </row>
    <row r="5006" spans="1:10" x14ac:dyDescent="0.15">
      <c r="A5006" s="14"/>
      <c r="B5006" s="14"/>
      <c r="C5006" s="14"/>
      <c r="D5006" s="16"/>
      <c r="E5006" s="16"/>
      <c r="F5006" s="14"/>
      <c r="G5006" s="14"/>
      <c r="H5006" s="14"/>
      <c r="I5006" s="15"/>
      <c r="J5006" s="77"/>
    </row>
    <row r="5007" spans="1:10" x14ac:dyDescent="0.15">
      <c r="A5007" s="14"/>
      <c r="B5007" s="14"/>
      <c r="C5007" s="14"/>
      <c r="D5007" s="16"/>
      <c r="E5007" s="16"/>
      <c r="F5007" s="14"/>
      <c r="G5007" s="14"/>
      <c r="H5007" s="14"/>
      <c r="I5007" s="15"/>
      <c r="J5007" s="77"/>
    </row>
    <row r="5008" spans="1:10" x14ac:dyDescent="0.15">
      <c r="A5008" s="14"/>
      <c r="B5008" s="14"/>
      <c r="C5008" s="14"/>
      <c r="D5008" s="16"/>
      <c r="E5008" s="16"/>
      <c r="F5008" s="14"/>
      <c r="G5008" s="14"/>
      <c r="H5008" s="14"/>
      <c r="I5008" s="15"/>
      <c r="J5008" s="77"/>
    </row>
    <row r="5009" spans="1:10" x14ac:dyDescent="0.15">
      <c r="A5009" s="14"/>
      <c r="B5009" s="14"/>
      <c r="C5009" s="14"/>
      <c r="D5009" s="16"/>
      <c r="E5009" s="16"/>
      <c r="F5009" s="14"/>
      <c r="G5009" s="14"/>
      <c r="H5009" s="14"/>
      <c r="I5009" s="15"/>
      <c r="J5009" s="77"/>
    </row>
    <row r="5010" spans="1:10" x14ac:dyDescent="0.15">
      <c r="A5010" s="14"/>
      <c r="B5010" s="14"/>
      <c r="C5010" s="14"/>
      <c r="D5010" s="16"/>
      <c r="E5010" s="16"/>
      <c r="F5010" s="14"/>
      <c r="G5010" s="14"/>
      <c r="H5010" s="14"/>
      <c r="I5010" s="15"/>
      <c r="J5010" s="77"/>
    </row>
    <row r="5011" spans="1:10" x14ac:dyDescent="0.15">
      <c r="A5011" s="14"/>
      <c r="B5011" s="14"/>
      <c r="C5011" s="14"/>
      <c r="D5011" s="16"/>
      <c r="E5011" s="16"/>
      <c r="F5011" s="14"/>
      <c r="G5011" s="14"/>
      <c r="H5011" s="14"/>
      <c r="I5011" s="15"/>
      <c r="J5011" s="77"/>
    </row>
    <row r="5012" spans="1:10" x14ac:dyDescent="0.15">
      <c r="A5012" s="14"/>
      <c r="B5012" s="14"/>
      <c r="C5012" s="14"/>
      <c r="D5012" s="16"/>
      <c r="E5012" s="16"/>
      <c r="F5012" s="14"/>
      <c r="G5012" s="14"/>
      <c r="H5012" s="14"/>
      <c r="I5012" s="15"/>
      <c r="J5012" s="77"/>
    </row>
    <row r="5013" spans="1:10" x14ac:dyDescent="0.15">
      <c r="A5013" s="14"/>
      <c r="B5013" s="14"/>
      <c r="C5013" s="14"/>
      <c r="D5013" s="16"/>
      <c r="E5013" s="16"/>
      <c r="F5013" s="14"/>
      <c r="G5013" s="14"/>
      <c r="H5013" s="14"/>
      <c r="I5013" s="15"/>
      <c r="J5013" s="77"/>
    </row>
    <row r="5014" spans="1:10" x14ac:dyDescent="0.15">
      <c r="A5014" s="14"/>
      <c r="B5014" s="14"/>
      <c r="C5014" s="14"/>
      <c r="D5014" s="16"/>
      <c r="E5014" s="16"/>
      <c r="F5014" s="14"/>
      <c r="G5014" s="14"/>
      <c r="H5014" s="14"/>
      <c r="I5014" s="15"/>
      <c r="J5014" s="77"/>
    </row>
    <row r="5015" spans="1:10" x14ac:dyDescent="0.15">
      <c r="A5015" s="14"/>
      <c r="B5015" s="14"/>
      <c r="C5015" s="14"/>
      <c r="D5015" s="16"/>
      <c r="E5015" s="16"/>
      <c r="F5015" s="14"/>
      <c r="G5015" s="14"/>
      <c r="H5015" s="14"/>
      <c r="I5015" s="15"/>
      <c r="J5015" s="77"/>
    </row>
    <row r="5016" spans="1:10" x14ac:dyDescent="0.15">
      <c r="A5016" s="14"/>
      <c r="B5016" s="14"/>
      <c r="C5016" s="14"/>
      <c r="D5016" s="16"/>
      <c r="E5016" s="16"/>
      <c r="F5016" s="14"/>
      <c r="G5016" s="14"/>
      <c r="H5016" s="14"/>
      <c r="I5016" s="15"/>
      <c r="J5016" s="77"/>
    </row>
    <row r="5017" spans="1:10" x14ac:dyDescent="0.15">
      <c r="A5017" s="14"/>
      <c r="B5017" s="14"/>
      <c r="C5017" s="14"/>
      <c r="D5017" s="16"/>
      <c r="E5017" s="16"/>
      <c r="F5017" s="14"/>
      <c r="G5017" s="14"/>
      <c r="H5017" s="14"/>
      <c r="I5017" s="15"/>
      <c r="J5017" s="77"/>
    </row>
    <row r="5018" spans="1:10" x14ac:dyDescent="0.15">
      <c r="A5018" s="14"/>
      <c r="B5018" s="14"/>
      <c r="C5018" s="14"/>
      <c r="D5018" s="16"/>
      <c r="E5018" s="16"/>
      <c r="F5018" s="14"/>
      <c r="G5018" s="14"/>
      <c r="H5018" s="14"/>
      <c r="I5018" s="15"/>
      <c r="J5018" s="77"/>
    </row>
    <row r="5019" spans="1:10" x14ac:dyDescent="0.15">
      <c r="A5019" s="14"/>
      <c r="B5019" s="14"/>
      <c r="C5019" s="14"/>
      <c r="D5019" s="16"/>
      <c r="E5019" s="16"/>
      <c r="F5019" s="14"/>
      <c r="G5019" s="14"/>
      <c r="H5019" s="14"/>
      <c r="I5019" s="15"/>
      <c r="J5019" s="77"/>
    </row>
  </sheetData>
  <dataConsolidate/>
  <mergeCells count="5">
    <mergeCell ref="A100:H100"/>
    <mergeCell ref="I101:J101"/>
    <mergeCell ref="I100:J100"/>
    <mergeCell ref="A101:H101"/>
    <mergeCell ref="A105:J105"/>
  </mergeCells>
  <phoneticPr fontId="1" type="noConversion"/>
  <conditionalFormatting sqref="A332 A107:J303">
    <cfRule type="expression" dxfId="79" priority="40" stopIfTrue="1">
      <formula>$A107&lt;&gt;""</formula>
    </cfRule>
  </conditionalFormatting>
  <conditionalFormatting sqref="A333:J5019">
    <cfRule type="expression" dxfId="78" priority="51" stopIfTrue="1">
      <formula>$A333&lt;&gt;""</formula>
    </cfRule>
  </conditionalFormatting>
  <conditionalFormatting sqref="B491:E496">
    <cfRule type="expression" dxfId="77" priority="142" stopIfTrue="1">
      <formula>$A491&lt;&gt;""</formula>
    </cfRule>
  </conditionalFormatting>
  <conditionalFormatting sqref="B503:E507">
    <cfRule type="expression" dxfId="76" priority="177" stopIfTrue="1">
      <formula>$A503&lt;&gt;""</formula>
    </cfRule>
  </conditionalFormatting>
  <conditionalFormatting sqref="B708:E708">
    <cfRule type="expression" dxfId="75" priority="69" stopIfTrue="1">
      <formula>$A708&lt;&gt;""</formula>
    </cfRule>
  </conditionalFormatting>
  <conditionalFormatting sqref="B710:E710 H710:I710 B711:I712 B713:E718 H713:I718">
    <cfRule type="expression" dxfId="74" priority="29" stopIfTrue="1">
      <formula>$A710&lt;&gt;""</formula>
    </cfRule>
  </conditionalFormatting>
  <conditionalFormatting sqref="B720:E720 H720:I720">
    <cfRule type="expression" dxfId="73" priority="20" stopIfTrue="1">
      <formula>$A720&lt;&gt;""</formula>
    </cfRule>
  </conditionalFormatting>
  <conditionalFormatting sqref="B838:E838">
    <cfRule type="expression" dxfId="72" priority="92" stopIfTrue="1">
      <formula>$A838&lt;&gt;""</formula>
    </cfRule>
  </conditionalFormatting>
  <conditionalFormatting sqref="B1129:E1129">
    <cfRule type="expression" dxfId="71" priority="138" stopIfTrue="1">
      <formula>$A1129&lt;&gt;""</formula>
    </cfRule>
  </conditionalFormatting>
  <conditionalFormatting sqref="B1133:E1133">
    <cfRule type="expression" dxfId="70" priority="194" stopIfTrue="1">
      <formula>$A1133&lt;&gt;""</formula>
    </cfRule>
  </conditionalFormatting>
  <conditionalFormatting sqref="B1150:E1155">
    <cfRule type="expression" dxfId="69" priority="184" stopIfTrue="1">
      <formula>$A1150&lt;&gt;""</formula>
    </cfRule>
  </conditionalFormatting>
  <conditionalFormatting sqref="B1157:E1167">
    <cfRule type="expression" dxfId="68" priority="52" stopIfTrue="1">
      <formula>$A1157&lt;&gt;""</formula>
    </cfRule>
  </conditionalFormatting>
  <conditionalFormatting sqref="B1171:E1171">
    <cfRule type="expression" dxfId="67" priority="78" stopIfTrue="1">
      <formula>$A1171&lt;&gt;""</formula>
    </cfRule>
  </conditionalFormatting>
  <conditionalFormatting sqref="B1272:E1279 I1272:J1289">
    <cfRule type="expression" dxfId="66" priority="128" stopIfTrue="1">
      <formula>$A1272&lt;&gt;""</formula>
    </cfRule>
  </conditionalFormatting>
  <conditionalFormatting sqref="B1312:E1320">
    <cfRule type="expression" dxfId="65" priority="163" stopIfTrue="1">
      <formula>$A1312&lt;&gt;""</formula>
    </cfRule>
  </conditionalFormatting>
  <conditionalFormatting sqref="B1322:E1345">
    <cfRule type="expression" dxfId="64" priority="42" stopIfTrue="1">
      <formula>$A1322&lt;&gt;""</formula>
    </cfRule>
  </conditionalFormatting>
  <conditionalFormatting sqref="B1379:E1382">
    <cfRule type="expression" dxfId="63" priority="59" stopIfTrue="1">
      <formula>$A1379&lt;&gt;""</formula>
    </cfRule>
  </conditionalFormatting>
  <conditionalFormatting sqref="B1384:E1386">
    <cfRule type="expression" dxfId="62" priority="264" stopIfTrue="1">
      <formula>$A1384&lt;&gt;""</formula>
    </cfRule>
  </conditionalFormatting>
  <conditionalFormatting sqref="B1388:E1398">
    <cfRule type="expression" dxfId="61" priority="83" stopIfTrue="1">
      <formula>$A1388&lt;&gt;""</formula>
    </cfRule>
  </conditionalFormatting>
  <conditionalFormatting sqref="B1412:E1423">
    <cfRule type="expression" dxfId="60" priority="121" stopIfTrue="1">
      <formula>$A1412&lt;&gt;""</formula>
    </cfRule>
  </conditionalFormatting>
  <conditionalFormatting sqref="B1431:E1469">
    <cfRule type="expression" dxfId="59" priority="158" stopIfTrue="1">
      <formula>$A1431&lt;&gt;""</formula>
    </cfRule>
  </conditionalFormatting>
  <conditionalFormatting sqref="B1472:E1477">
    <cfRule type="expression" dxfId="58" priority="228" stopIfTrue="1">
      <formula>$A1472&lt;&gt;""</formula>
    </cfRule>
  </conditionalFormatting>
  <conditionalFormatting sqref="B508:G508">
    <cfRule type="expression" dxfId="57" priority="178" stopIfTrue="1">
      <formula>$A508&lt;&gt;""</formula>
    </cfRule>
  </conditionalFormatting>
  <conditionalFormatting sqref="B497:H502">
    <cfRule type="expression" dxfId="56" priority="198" stopIfTrue="1">
      <formula>$A497&lt;&gt;""</formula>
    </cfRule>
  </conditionalFormatting>
  <conditionalFormatting sqref="B509:H515">
    <cfRule type="expression" dxfId="55" priority="154" stopIfTrue="1">
      <formula>$A509&lt;&gt;""</formula>
    </cfRule>
  </conditionalFormatting>
  <conditionalFormatting sqref="B1086:H1101">
    <cfRule type="expression" dxfId="54" priority="224" stopIfTrue="1">
      <formula>$A1086&lt;&gt;""</formula>
    </cfRule>
  </conditionalFormatting>
  <conditionalFormatting sqref="B1291:H1293 B1294:E1307 H1294:H1307">
    <cfRule type="expression" dxfId="53" priority="153" stopIfTrue="1">
      <formula>$A1291&lt;&gt;""</formula>
    </cfRule>
  </conditionalFormatting>
  <conditionalFormatting sqref="B1309:H1311">
    <cfRule type="expression" dxfId="52" priority="48" stopIfTrue="1">
      <formula>$A1309&lt;&gt;""</formula>
    </cfRule>
  </conditionalFormatting>
  <conditionalFormatting sqref="B1383:H1383">
    <cfRule type="expression" dxfId="51" priority="294" stopIfTrue="1">
      <formula>$A1383&lt;&gt;""</formula>
    </cfRule>
  </conditionalFormatting>
  <conditionalFormatting sqref="B1399:H1404">
    <cfRule type="expression" dxfId="50" priority="22" stopIfTrue="1">
      <formula>$A1399&lt;&gt;""</formula>
    </cfRule>
  </conditionalFormatting>
  <conditionalFormatting sqref="B1429:H1430">
    <cfRule type="expression" dxfId="49" priority="201" stopIfTrue="1">
      <formula>$A1429&lt;&gt;""</formula>
    </cfRule>
  </conditionalFormatting>
  <conditionalFormatting sqref="B489:I490 J489:J518 J664:J722 B719:I719 B721:I722 B830:E830 H830:J830 H838:J838 B845:E845 H845:J845 I1074:J1101 B1130:H1130 I1130:J1145 H1133:H1145 B1134:G1145 I1150:J1155 F1272:H1272 B1280:H1289 J1290:J1307 B1321:H1321 B1346:H1378 I1383:J1386 J1387:J1404 F1432:H1466 F1467:J1469 B1470:H1471">
    <cfRule type="expression" dxfId="48" priority="295" stopIfTrue="1">
      <formula>$A489&lt;&gt;""</formula>
    </cfRule>
  </conditionalFormatting>
  <conditionalFormatting sqref="B516:I518">
    <cfRule type="expression" dxfId="47" priority="100" stopIfTrue="1">
      <formula>$A516&lt;&gt;""</formula>
    </cfRule>
  </conditionalFormatting>
  <conditionalFormatting sqref="B664:I707">
    <cfRule type="expression" dxfId="46" priority="261" stopIfTrue="1">
      <formula>$A664&lt;&gt;""</formula>
    </cfRule>
  </conditionalFormatting>
  <conditionalFormatting sqref="B709:I709">
    <cfRule type="expression" dxfId="45" priority="27" stopIfTrue="1">
      <formula>$A709&lt;&gt;""</formula>
    </cfRule>
  </conditionalFormatting>
  <conditionalFormatting sqref="B1156:I1156">
    <cfRule type="expression" dxfId="44" priority="152" stopIfTrue="1">
      <formula>$A1156&lt;&gt;""</formula>
    </cfRule>
  </conditionalFormatting>
  <conditionalFormatting sqref="B1168:I1170">
    <cfRule type="expression" dxfId="43" priority="21" stopIfTrue="1">
      <formula>$A1168&lt;&gt;""</formula>
    </cfRule>
  </conditionalFormatting>
  <conditionalFormatting sqref="B1172:I1176">
    <cfRule type="expression" dxfId="42" priority="23" stopIfTrue="1">
      <formula>$A1172&lt;&gt;""</formula>
    </cfRule>
  </conditionalFormatting>
  <conditionalFormatting sqref="B1290:I1290 I1291:I1307">
    <cfRule type="expression" dxfId="41" priority="156" stopIfTrue="1">
      <formula>$A1290&lt;&gt;""</formula>
    </cfRule>
  </conditionalFormatting>
  <conditionalFormatting sqref="B1387:I1387">
    <cfRule type="expression" dxfId="40" priority="151" stopIfTrue="1">
      <formula>$A1387&lt;&gt;""</formula>
    </cfRule>
  </conditionalFormatting>
  <conditionalFormatting sqref="B379:J439">
    <cfRule type="expression" dxfId="39" priority="266" stopIfTrue="1">
      <formula>$A379&lt;&gt;""</formula>
    </cfRule>
  </conditionalFormatting>
  <conditionalFormatting sqref="B476:J477">
    <cfRule type="expression" dxfId="38" priority="227" stopIfTrue="1">
      <formula>$A476&lt;&gt;""</formula>
    </cfRule>
  </conditionalFormatting>
  <conditionalFormatting sqref="B618:J644">
    <cfRule type="expression" dxfId="37" priority="7" stopIfTrue="1">
      <formula>$A618&lt;&gt;""</formula>
    </cfRule>
  </conditionalFormatting>
  <conditionalFormatting sqref="B1072:J1073">
    <cfRule type="expression" dxfId="36" priority="222" stopIfTrue="1">
      <formula>$A1072&lt;&gt;""</formula>
    </cfRule>
  </conditionalFormatting>
  <conditionalFormatting sqref="B1146:J1149">
    <cfRule type="expression" dxfId="35" priority="12" stopIfTrue="1">
      <formula>$A1146&lt;&gt;""</formula>
    </cfRule>
  </conditionalFormatting>
  <conditionalFormatting sqref="B1177:J1271">
    <cfRule type="expression" dxfId="34" priority="38" stopIfTrue="1">
      <formula>$A1177&lt;&gt;""</formula>
    </cfRule>
  </conditionalFormatting>
  <conditionalFormatting sqref="B1425:J1425">
    <cfRule type="expression" dxfId="33" priority="203" stopIfTrue="1">
      <formula>$A1425&lt;&gt;""</formula>
    </cfRule>
  </conditionalFormatting>
  <conditionalFormatting sqref="B1480:J4393">
    <cfRule type="expression" dxfId="32" priority="47" stopIfTrue="1">
      <formula>$A1480&lt;&gt;""</formula>
    </cfRule>
  </conditionalFormatting>
  <conditionalFormatting sqref="F491:H492">
    <cfRule type="expression" dxfId="31" priority="144" stopIfTrue="1">
      <formula>$A491&lt;&gt;""</formula>
    </cfRule>
  </conditionalFormatting>
  <conditionalFormatting sqref="F495:H496">
    <cfRule type="expression" dxfId="30" priority="234" stopIfTrue="1">
      <formula>$A495&lt;&gt;""</formula>
    </cfRule>
  </conditionalFormatting>
  <conditionalFormatting sqref="F503:H505 H506:H508">
    <cfRule type="expression" dxfId="29" priority="176" stopIfTrue="1">
      <formula>$A503&lt;&gt;""</formula>
    </cfRule>
  </conditionalFormatting>
  <conditionalFormatting sqref="F1150:H1150">
    <cfRule type="expression" dxfId="28" priority="285" stopIfTrue="1">
      <formula>$A1150&lt;&gt;""</formula>
    </cfRule>
  </conditionalFormatting>
  <conditionalFormatting sqref="F1274:H1279">
    <cfRule type="expression" dxfId="27" priority="127" stopIfTrue="1">
      <formula>$A1274&lt;&gt;""</formula>
    </cfRule>
  </conditionalFormatting>
  <conditionalFormatting sqref="H493:H494">
    <cfRule type="expression" dxfId="26" priority="148" stopIfTrue="1">
      <formula>$A493&lt;&gt;""</formula>
    </cfRule>
  </conditionalFormatting>
  <conditionalFormatting sqref="H1151:H1155">
    <cfRule type="expression" dxfId="25" priority="186" stopIfTrue="1">
      <formula>$A1151&lt;&gt;""</formula>
    </cfRule>
  </conditionalFormatting>
  <conditionalFormatting sqref="H1273">
    <cfRule type="expression" dxfId="24" priority="197" stopIfTrue="1">
      <formula>$A1273&lt;&gt;""</formula>
    </cfRule>
  </conditionalFormatting>
  <conditionalFormatting sqref="H1312:H1320">
    <cfRule type="expression" dxfId="23" priority="165" stopIfTrue="1">
      <formula>$A1312&lt;&gt;""</formula>
    </cfRule>
  </conditionalFormatting>
  <conditionalFormatting sqref="H1322:H1345">
    <cfRule type="expression" dxfId="22" priority="44" stopIfTrue="1">
      <formula>$A1322&lt;&gt;""</formula>
    </cfRule>
  </conditionalFormatting>
  <conditionalFormatting sqref="H1384:H1386">
    <cfRule type="expression" dxfId="21" priority="263" stopIfTrue="1">
      <formula>$A1384&lt;&gt;""</formula>
    </cfRule>
  </conditionalFormatting>
  <conditionalFormatting sqref="H1388:H1398">
    <cfRule type="expression" dxfId="20" priority="24" stopIfTrue="1">
      <formula>$A1388&lt;&gt;""</formula>
    </cfRule>
  </conditionalFormatting>
  <conditionalFormatting sqref="H1431">
    <cfRule type="expression" dxfId="19" priority="160" stopIfTrue="1">
      <formula>$A1431&lt;&gt;""</formula>
    </cfRule>
  </conditionalFormatting>
  <conditionalFormatting sqref="H1472:H1477">
    <cfRule type="expression" dxfId="18" priority="230" stopIfTrue="1">
      <formula>$A1472&lt;&gt;""</formula>
    </cfRule>
  </conditionalFormatting>
  <conditionalFormatting sqref="H708:I708">
    <cfRule type="expression" dxfId="17" priority="71" stopIfTrue="1">
      <formula>$A708&lt;&gt;""</formula>
    </cfRule>
  </conditionalFormatting>
  <conditionalFormatting sqref="H1157:I1167">
    <cfRule type="expression" dxfId="16" priority="55" stopIfTrue="1">
      <formula>$A1157&lt;&gt;""</formula>
    </cfRule>
  </conditionalFormatting>
  <conditionalFormatting sqref="H1171:I1171">
    <cfRule type="expression" dxfId="15" priority="81" stopIfTrue="1">
      <formula>$A1171&lt;&gt;""</formula>
    </cfRule>
  </conditionalFormatting>
  <conditionalFormatting sqref="H1129:J1129">
    <cfRule type="expression" dxfId="14" priority="137" stopIfTrue="1">
      <formula>$A1129&lt;&gt;""</formula>
    </cfRule>
  </conditionalFormatting>
  <conditionalFormatting sqref="H1379:J1382">
    <cfRule type="expression" dxfId="13" priority="60" stopIfTrue="1">
      <formula>$A1379&lt;&gt;""</formula>
    </cfRule>
  </conditionalFormatting>
  <conditionalFormatting sqref="H1412:J1423">
    <cfRule type="expression" dxfId="12" priority="19" stopIfTrue="1">
      <formula>$A1412&lt;&gt;""</formula>
    </cfRule>
  </conditionalFormatting>
  <conditionalFormatting sqref="I491:I515">
    <cfRule type="expression" dxfId="11" priority="145" stopIfTrue="1">
      <formula>$A491&lt;&gt;""</formula>
    </cfRule>
  </conditionalFormatting>
  <conditionalFormatting sqref="I1388:I1404">
    <cfRule type="expression" dxfId="10" priority="87" stopIfTrue="1">
      <formula>$A1388&lt;&gt;""</formula>
    </cfRule>
  </conditionalFormatting>
  <conditionalFormatting sqref="I1309:J1378">
    <cfRule type="expression" dxfId="9" priority="167" stopIfTrue="1">
      <formula>$A1309&lt;&gt;""</formula>
    </cfRule>
  </conditionalFormatting>
  <conditionalFormatting sqref="I1429:J1466">
    <cfRule type="expression" dxfId="8" priority="162" stopIfTrue="1">
      <formula>$A1429&lt;&gt;""</formula>
    </cfRule>
  </conditionalFormatting>
  <conditionalFormatting sqref="I1470:J1477">
    <cfRule type="expression" dxfId="7" priority="260" stopIfTrue="1">
      <formula>$A1470&lt;&gt;""</formula>
    </cfRule>
  </conditionalFormatting>
  <conditionalFormatting sqref="J1156:J1176">
    <cfRule type="expression" dxfId="6" priority="287" stopIfTrue="1">
      <formula>$A1156&lt;&gt;""</formula>
    </cfRule>
  </conditionalFormatting>
  <conditionalFormatting sqref="A305:J308 A313:J318 A321:J329 A330:E331">
    <cfRule type="expression" dxfId="5" priority="4" stopIfTrue="1">
      <formula>$A305&lt;&gt;""</formula>
    </cfRule>
  </conditionalFormatting>
  <conditionalFormatting sqref="F330:J331">
    <cfRule type="expression" dxfId="4" priority="5" stopIfTrue="1">
      <formula>$A331&lt;&gt;""</formula>
    </cfRule>
  </conditionalFormatting>
  <conditionalFormatting sqref="A304">
    <cfRule type="expression" dxfId="3" priority="2" stopIfTrue="1">
      <formula>$A304&lt;&gt;""</formula>
    </cfRule>
  </conditionalFormatting>
  <conditionalFormatting sqref="A309">
    <cfRule type="expression" dxfId="2" priority="1" stopIfTrue="1">
      <formula>$A309&lt;&gt;""</formula>
    </cfRule>
  </conditionalFormatting>
  <conditionalFormatting sqref="B114:I115">
    <cfRule type="expression" dxfId="1" priority="297" stopIfTrue="1">
      <formula>$A332&lt;&gt;""</formula>
    </cfRule>
  </conditionalFormatting>
  <conditionalFormatting sqref="J114:J115">
    <cfRule type="expression" dxfId="0" priority="298" stopIfTrue="1">
      <formula>$A333&lt;&gt;""</formula>
    </cfRule>
  </conditionalFormatting>
  <dataValidations count="5">
    <dataValidation type="date" allowBlank="1" showInputMessage="1" showErrorMessage="1" sqref="D102:E102 D5020:E65555 D106:E106" xr:uid="{F5059AEA-A0D8-4B20-9D3C-8B76D9C427E6}">
      <formula1>42370</formula1>
      <formula2>42735</formula2>
    </dataValidation>
    <dataValidation allowBlank="1" sqref="G107:G303 G333:G5019 G305:G308 G313:G318 G321:G331" xr:uid="{B36265DD-F5DD-4F0A-AD93-4A0388363C0B}"/>
    <dataValidation type="list" allowBlank="1" showInputMessage="1" showErrorMessage="1" errorTitle="Chyba !" error="zadajte (vyberte zo zoznamu) platný analytický kód podľa nápovedy k bunke I104" sqref="J305:J308 J313:J318 J107:J303 J321:J331 J333:J10019" xr:uid="{071F420F-A599-4F3D-AF2C-7259B8CAF30B}">
      <formula1>"1,2,3,4,5,10,99"</formula1>
    </dataValidation>
    <dataValidation type="list" allowBlank="1" sqref="F321:F331 F333:F5019 F305:F308 F313:F318 F107:F303" xr:uid="{255B499D-B3E6-47A9-A857-DBFE56F071D9}">
      <formula1>$F$96:$F$99</formula1>
    </dataValidation>
    <dataValidation type="list" allowBlank="1" showInputMessage="1" showErrorMessage="1" sqref="A321:A5019 A107:A309 A313:A318" xr:uid="{540C0DA9-E9CD-4805-B659-E67C1C32B21C}">
      <formula1>OFFSET($A$1,0,0,$B$3,1)</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15">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15">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15">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ht="12" x14ac:dyDescent="0.15">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15">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15">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15">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15">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15">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12" x14ac:dyDescent="0.15">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 x14ac:dyDescent="0.1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15">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15">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15">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15">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15">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15">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15">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15">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15">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15">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15">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15">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15">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15">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 x14ac:dyDescent="0.1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 x14ac:dyDescent="0.1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15">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15">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15">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15">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15">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15">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ht="12" x14ac:dyDescent="0.15">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15">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15">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15">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15">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15">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15">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15">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15">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15">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ht="12" x14ac:dyDescent="0.15">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15">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15">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15">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15">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15">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15">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15">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15">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ht="12" x14ac:dyDescent="0.15">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15">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15">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15">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15">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15">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15">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15">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15">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15">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15">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15">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15">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15">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15">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15">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15">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15">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15">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15">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15">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15">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15">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15">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15">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4" x14ac:dyDescent="0.15">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15">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15">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15">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 x14ac:dyDescent="0.1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15">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15">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15">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15">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 x14ac:dyDescent="0.1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15">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15">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15">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15">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15">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15">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15">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15">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15">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15">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15">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15">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15">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15">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15">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15">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15">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15">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15">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15">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15">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15">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 x14ac:dyDescent="0.1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15">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15">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15">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 x14ac:dyDescent="0.1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15">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 x14ac:dyDescent="0.1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 x14ac:dyDescent="0.1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 x14ac:dyDescent="0.1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15">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15">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15">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 x14ac:dyDescent="0.1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15">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15">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 x14ac:dyDescent="0.1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 x14ac:dyDescent="0.1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15">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15">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15">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 x14ac:dyDescent="0.1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15">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15">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15">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15">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15">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15">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row r="264" spans="1:16" ht="19.5" customHeight="1" x14ac:dyDescent="0.15">
      <c r="A264" s="203"/>
      <c r="B264" s="285"/>
      <c r="C264" s="285"/>
      <c r="D264" s="285"/>
      <c r="E264" s="285"/>
      <c r="F264" s="285"/>
      <c r="G264" s="285"/>
      <c r="H264" s="285"/>
      <c r="I264" s="285"/>
      <c r="J264" s="285"/>
      <c r="K264" s="285"/>
      <c r="L264" s="286"/>
      <c r="M264" s="285"/>
      <c r="N264" s="285"/>
      <c r="O264" s="285"/>
      <c r="P264" s="285"/>
    </row>
    <row r="265" spans="1:16" ht="19.5" customHeight="1" x14ac:dyDescent="0.1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15">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15">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15">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15">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15">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15">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12" x14ac:dyDescent="0.15">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15">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15">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15">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ht="12" x14ac:dyDescent="0.15">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15">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ht="12" x14ac:dyDescent="0.15">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15">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15">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ht="12" x14ac:dyDescent="0.15">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15">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15">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15">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12" x14ac:dyDescent="0.15">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15">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15">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15">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ht="12" x14ac:dyDescent="0.15">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15">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ht="12" x14ac:dyDescent="0.15">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15">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15">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15">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15">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15">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ht="12" x14ac:dyDescent="0.15">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ht="12" x14ac:dyDescent="0.15">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ht="12" x14ac:dyDescent="0.15">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15">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1" t="str">
        <f>Spolu!C3&amp;", "&amp;Spolu!C6</f>
        <v>Slovenská asociácia zrakovo postihnutých športovcov, Kúpeľná 1843/81, Bojnice, 972 01</v>
      </c>
      <c r="B1" s="381"/>
      <c r="C1" s="381"/>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2" t="s">
        <v>1252</v>
      </c>
      <c r="F3" s="383"/>
      <c r="N3" s="137" t="str">
        <f t="shared" si="0"/>
        <v>c - príspevok Slovenskému paralympijskému výboru</v>
      </c>
      <c r="O3" s="137" t="s">
        <v>343</v>
      </c>
      <c r="P3" s="137" t="s">
        <v>344</v>
      </c>
    </row>
    <row r="4" spans="1:16" ht="45.75" customHeight="1" x14ac:dyDescent="0.15">
      <c r="E4" s="383"/>
      <c r="F4" s="383"/>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4" t="s">
        <v>1264</v>
      </c>
      <c r="B12" s="384"/>
      <c r="C12" s="384"/>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 customHeight="1" thickBot="1" x14ac:dyDescent="0.2">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30841798</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80" t="s">
        <v>1278</v>
      </c>
      <c r="C22" s="380"/>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Paulína Píšová</cp:lastModifiedBy>
  <cp:revision/>
  <cp:lastPrinted>2025-01-23T13:30:36Z</cp:lastPrinted>
  <dcterms:created xsi:type="dcterms:W3CDTF">2017-02-20T06:20:12Z</dcterms:created>
  <dcterms:modified xsi:type="dcterms:W3CDTF">2026-03-24T12:09:47Z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